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kcolasan\University of Michigan Dropbox\Kathryn Colasanti\MSU Food Hub Survey\2025\Data Dashboard\"/>
    </mc:Choice>
  </mc:AlternateContent>
  <xr:revisionPtr revIDLastSave="0" documentId="13_ncr:1_{5C9C86AF-8D98-4330-AF06-F4EE89E45C30}" xr6:coauthVersionLast="47" xr6:coauthVersionMax="47" xr10:uidLastSave="{00000000-0000-0000-0000-000000000000}"/>
  <workbookProtection workbookAlgorithmName="SHA-512" workbookHashValue="umtoXhcBON0AAq26dAyFuhepxskRcZrK+aaJIUDL8WlYNcW630ZUn4RYJxzVeXTFMHIexhHHGx7dD/29/WAgOQ==" workbookSaltValue="KEVNHa5bbJFePtQTiZ3NAA==" workbookSpinCount="100000" lockStructure="1"/>
  <bookViews>
    <workbookView xWindow="-120" yWindow="-120" windowWidth="29040" windowHeight="17520" firstSheet="2" activeTab="2" xr2:uid="{00000000-000D-0000-FFFF-FFFF00000000}"/>
  </bookViews>
  <sheets>
    <sheet name="Dataset" sheetId="1" state="hidden" r:id="rId1"/>
    <sheet name="Pivots" sheetId="2" state="hidden" r:id="rId2"/>
    <sheet name="Dashboard" sheetId="3" r:id="rId3"/>
  </sheets>
  <definedNames>
    <definedName name="_xlnm._FilterDatabase" localSheetId="0" hidden="1">Dataset!$A$1:$BL$217</definedName>
    <definedName name="Slicer_RegionLg">#N/A</definedName>
    <definedName name="Slicer_Survey_Year">#N/A</definedName>
  </definedNames>
  <calcPr calcId="191029"/>
  <pivotCaches>
    <pivotCache cacheId="0" r:id="rId4"/>
  </pivotCaches>
  <extLst>
    <ext xmlns:x14="http://schemas.microsoft.com/office/spreadsheetml/2009/9/main" uri="{BBE1A952-AA13-448e-AADC-164F8A28A991}">
      <x14:slicerCaches>
        <x14:slicerCache r:id="rId5"/>
        <x14:slicerCache r:id="rId6"/>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413" i="1" l="1"/>
  <c r="BI205" i="1"/>
  <c r="BI162" i="1"/>
  <c r="BI296" i="1"/>
  <c r="BI295" i="1"/>
  <c r="BI602" i="1"/>
  <c r="BI542" i="1"/>
  <c r="BI541" i="1"/>
  <c r="BI515" i="1"/>
  <c r="BI379" i="1"/>
  <c r="BI341" i="1"/>
  <c r="BI294" i="1"/>
  <c r="BI270" i="1"/>
  <c r="BI378" i="1"/>
  <c r="BI44" i="1"/>
  <c r="BI377" i="1"/>
  <c r="BI540" i="1"/>
  <c r="BI431" i="1"/>
  <c r="BI248" i="1"/>
  <c r="BI103" i="1"/>
  <c r="BI102" i="1"/>
  <c r="BI204" i="1"/>
  <c r="BI133" i="1"/>
  <c r="BI462" i="1"/>
  <c r="BI463" i="1"/>
  <c r="BI76" i="1"/>
  <c r="BI601" i="1"/>
  <c r="BI340" i="1"/>
  <c r="BI532" i="1"/>
  <c r="BI157" i="1"/>
  <c r="BI36" i="1"/>
  <c r="BI430" i="1"/>
  <c r="BI241" i="1"/>
  <c r="BI222" i="1"/>
  <c r="BI32" i="1"/>
  <c r="BI449" i="1"/>
  <c r="BI66" i="1"/>
  <c r="BI28" i="1"/>
  <c r="BI161" i="1"/>
  <c r="BI447" i="1"/>
  <c r="BI93" i="1"/>
  <c r="BI112" i="1"/>
  <c r="BI477" i="1"/>
  <c r="BI147" i="1"/>
  <c r="BI58" i="1"/>
  <c r="BI173" i="1"/>
  <c r="BI457" i="1"/>
  <c r="BI52" i="1"/>
  <c r="BI5" i="1"/>
  <c r="BI235" i="1"/>
  <c r="BI59" i="1"/>
  <c r="BI7" i="1"/>
  <c r="BI33" i="1"/>
  <c r="BI454" i="1"/>
  <c r="BI60" i="1"/>
  <c r="BI192" i="1"/>
  <c r="BI193" i="1"/>
  <c r="BI129" i="1"/>
  <c r="BI116" i="1"/>
  <c r="BI121" i="1"/>
  <c r="BI242" i="1"/>
  <c r="BI180" i="1"/>
  <c r="BI428" i="1"/>
  <c r="BI261" i="1"/>
  <c r="BI10" i="1"/>
  <c r="BI151" i="1"/>
  <c r="BI290" i="1"/>
  <c r="BI37" i="1"/>
  <c r="BI148" i="1"/>
  <c r="BI34" i="1"/>
  <c r="BI25" i="1"/>
  <c r="BI42" i="1"/>
  <c r="BI152" i="1"/>
  <c r="BI88" i="1"/>
  <c r="BI286" i="1"/>
  <c r="BI123" i="1"/>
  <c r="BI309" i="1"/>
  <c r="BI282" i="1"/>
  <c r="BI374" i="1"/>
  <c r="BI280" i="1"/>
  <c r="BI142" i="1"/>
  <c r="BI158" i="1"/>
  <c r="BI26" i="1"/>
  <c r="BI227" i="1"/>
  <c r="BI244" i="1"/>
  <c r="BI526" i="1"/>
  <c r="BI535" i="1"/>
  <c r="BI149" i="1"/>
  <c r="BI284" i="1"/>
  <c r="BI588" i="1"/>
  <c r="BI38" i="1"/>
  <c r="BI579" i="1"/>
  <c r="BI67" i="1"/>
  <c r="BI531" i="1"/>
  <c r="BI143" i="1"/>
  <c r="BI356" i="1"/>
  <c r="BI29" i="1"/>
  <c r="BI363" i="1"/>
  <c r="BI367" i="1"/>
  <c r="BI144" i="1"/>
  <c r="BI223" i="1"/>
  <c r="BI159" i="1"/>
  <c r="BI113" i="1"/>
  <c r="BI146" i="1"/>
  <c r="BI53" i="1"/>
  <c r="BI94" i="1"/>
  <c r="BI186" i="1"/>
  <c r="BI181" i="1"/>
  <c r="BI194" i="1"/>
  <c r="BI368" i="1"/>
  <c r="BI190" i="1"/>
  <c r="BI54" i="1"/>
  <c r="BI228" i="1"/>
  <c r="BI359" i="1"/>
  <c r="BI591" i="1"/>
  <c r="BI229" i="1"/>
  <c r="BI153" i="1"/>
  <c r="BI287" i="1"/>
  <c r="BI40" i="1"/>
  <c r="BI92" i="1"/>
  <c r="BI150" i="1"/>
  <c r="BI230" i="1"/>
  <c r="BI64" i="1"/>
  <c r="BI536" i="1"/>
  <c r="BI178" i="1"/>
  <c r="BI224" i="1"/>
  <c r="BI278" i="1"/>
  <c r="BI329" i="1"/>
  <c r="BI90" i="1"/>
  <c r="BI27" i="1"/>
  <c r="BI179" i="1"/>
  <c r="BI318" i="1"/>
  <c r="BI55" i="1"/>
  <c r="BI154" i="1"/>
  <c r="BI569" i="1"/>
  <c r="BI74" i="1"/>
  <c r="BI538" i="1"/>
  <c r="BI160" i="1"/>
  <c r="BI369" i="1"/>
  <c r="BI364" i="1"/>
  <c r="BI243" i="1"/>
  <c r="BI333" i="1"/>
  <c r="BI372" i="1"/>
  <c r="BI586" i="1"/>
  <c r="BI365" i="1"/>
  <c r="BI195" i="1"/>
  <c r="BI291" i="1"/>
  <c r="BI11" i="1"/>
  <c r="BI182" i="1"/>
  <c r="BI266" i="1"/>
  <c r="BI323" i="1"/>
  <c r="BI39" i="1"/>
  <c r="BI592" i="1"/>
  <c r="BI236" i="1"/>
  <c r="BI362" i="1"/>
  <c r="BI61" i="1"/>
  <c r="BI595" i="1"/>
  <c r="BI352" i="1"/>
  <c r="BI155" i="1"/>
  <c r="BI353" i="1"/>
  <c r="BI68" i="1"/>
  <c r="BI373" i="1"/>
  <c r="BI580" i="1"/>
  <c r="BI35" i="1"/>
  <c r="BI98" i="1"/>
  <c r="BI12" i="1"/>
  <c r="BI245" i="1"/>
  <c r="BI43" i="1"/>
  <c r="BI527" i="1"/>
  <c r="BI360" i="1"/>
  <c r="BI263" i="1"/>
  <c r="BI187" i="1"/>
  <c r="BI56" i="1"/>
  <c r="BI314" i="1"/>
  <c r="BI357" i="1"/>
  <c r="BI145" i="1"/>
  <c r="BI183" i="1"/>
  <c r="BI554" i="1"/>
  <c r="BI237" i="1"/>
  <c r="BI196" i="1"/>
  <c r="BI325" i="1"/>
  <c r="BI130" i="1"/>
  <c r="BI238" i="1"/>
  <c r="BI567" i="1"/>
  <c r="BI507" i="1"/>
  <c r="BI581" i="1"/>
  <c r="BI315" i="1"/>
  <c r="BI13" i="1"/>
  <c r="BI65" i="1"/>
  <c r="BI589" i="1"/>
  <c r="BI16" i="1"/>
  <c r="BI6" i="1"/>
  <c r="BI239" i="1"/>
  <c r="BI596" i="1"/>
  <c r="BI370" i="1"/>
  <c r="BI95" i="1"/>
  <c r="BI174" i="1"/>
  <c r="BI334" i="1"/>
  <c r="BI8" i="1"/>
  <c r="BI225" i="1"/>
  <c r="BI599" i="1"/>
  <c r="BI283" i="1"/>
  <c r="BI231" i="1"/>
  <c r="BI288" i="1"/>
  <c r="BI30" i="1"/>
  <c r="BI316" i="1"/>
  <c r="BI508" i="1"/>
  <c r="BI201" i="1"/>
  <c r="BI335" i="1"/>
  <c r="BI69" i="1"/>
  <c r="BI91" i="1"/>
  <c r="BI582" i="1"/>
  <c r="BI124" i="1"/>
  <c r="BI232" i="1"/>
  <c r="BI191" i="1"/>
  <c r="BI72" i="1"/>
  <c r="BI593" i="1"/>
  <c r="BI31" i="1"/>
  <c r="BI119" i="1"/>
  <c r="BI563" i="1"/>
  <c r="BI600" i="1"/>
  <c r="BI330" i="1"/>
  <c r="BI62" i="1"/>
  <c r="BI555" i="1"/>
  <c r="BI89" i="1"/>
  <c r="BI156" i="1"/>
  <c r="BI336" i="1"/>
  <c r="BI564" i="1"/>
  <c r="BI246" i="1"/>
  <c r="BI188" i="1"/>
  <c r="BI70" i="1"/>
  <c r="BI354" i="1"/>
  <c r="BI590" i="1"/>
  <c r="BI189" i="1"/>
  <c r="BI14" i="1"/>
  <c r="BI324" i="1"/>
  <c r="BI197" i="1"/>
  <c r="BI63" i="1"/>
  <c r="BI202" i="1"/>
  <c r="BI509" i="1"/>
  <c r="BI71" i="1"/>
  <c r="BI561" i="1"/>
  <c r="BI568" i="1"/>
  <c r="BI51" i="1"/>
  <c r="BI597" i="1"/>
  <c r="BI583" i="1"/>
  <c r="BI584" i="1"/>
  <c r="BI101" i="1"/>
  <c r="BI510" i="1"/>
  <c r="BI141" i="1"/>
  <c r="BI96" i="1"/>
  <c r="BI111" i="1"/>
  <c r="BI99" i="1"/>
  <c r="BI337" i="1"/>
  <c r="BI358" i="1"/>
  <c r="BI375" i="1"/>
  <c r="BI331" i="1"/>
  <c r="BI505" i="1"/>
  <c r="BI114" i="1"/>
  <c r="BI198" i="1"/>
  <c r="BI57" i="1"/>
  <c r="BI100" i="1"/>
  <c r="BI565" i="1"/>
  <c r="BI175" i="1"/>
  <c r="BI199" i="1"/>
  <c r="BI127" i="1"/>
  <c r="BI376" i="1"/>
  <c r="BI511" i="1"/>
  <c r="BI17" i="1"/>
  <c r="BI533" i="1"/>
  <c r="BI556" i="1"/>
  <c r="BI203" i="1"/>
  <c r="BI585" i="1"/>
  <c r="BI320" i="1"/>
  <c r="BI131" i="1"/>
  <c r="BI122" i="1"/>
  <c r="BI125" i="1"/>
  <c r="BI338" i="1"/>
  <c r="BI566" i="1"/>
  <c r="BI326" i="1"/>
  <c r="BI97" i="1"/>
  <c r="BI310" i="1"/>
  <c r="BI132" i="1"/>
  <c r="BI268" i="1"/>
  <c r="BI512" i="1"/>
  <c r="BI557" i="1"/>
  <c r="BI506" i="1"/>
  <c r="BI560" i="1"/>
  <c r="BI126" i="1"/>
  <c r="BI279" i="1"/>
  <c r="BI233" i="1"/>
  <c r="BI117" i="1"/>
  <c r="BI184" i="1"/>
  <c r="BI247" i="1"/>
  <c r="BI176" i="1"/>
  <c r="BI73" i="1"/>
  <c r="BI15" i="1"/>
  <c r="BI558" i="1"/>
  <c r="BI75" i="1"/>
  <c r="BI528" i="1"/>
  <c r="BI562" i="1"/>
  <c r="BI115" i="1"/>
  <c r="BI327" i="1"/>
  <c r="BI311" i="1"/>
  <c r="BI41" i="1"/>
  <c r="BI120" i="1"/>
  <c r="BI513" i="1"/>
  <c r="BI504" i="1"/>
  <c r="BI9" i="1"/>
  <c r="BI312" i="1"/>
  <c r="BI118" i="1"/>
  <c r="BI128" i="1"/>
  <c r="BI594" i="1"/>
  <c r="BI514" i="1"/>
  <c r="BI559" i="1"/>
  <c r="BI537" i="1"/>
  <c r="BI534" i="1"/>
  <c r="BI539" i="1"/>
  <c r="BI530" i="1"/>
  <c r="BI598" i="1"/>
  <c r="BI587" i="1"/>
  <c r="BI427" i="1"/>
  <c r="BI478" i="1"/>
  <c r="BI419" i="1"/>
  <c r="BI366" i="1"/>
  <c r="BI281" i="1"/>
  <c r="BI455" i="1"/>
  <c r="BI361" i="1"/>
  <c r="BI483" i="1"/>
  <c r="BI479" i="1"/>
  <c r="BI422" i="1"/>
  <c r="BI423" i="1"/>
  <c r="BI456" i="1"/>
  <c r="BI313" i="1"/>
  <c r="BI426" i="1"/>
  <c r="BI420" i="1"/>
  <c r="BI446" i="1"/>
  <c r="BI484" i="1"/>
  <c r="BI429" i="1"/>
  <c r="BI450" i="1"/>
  <c r="BI448" i="1"/>
  <c r="BI461" i="1"/>
  <c r="BI487" i="1"/>
  <c r="BI458" i="1"/>
  <c r="BI485" i="1"/>
  <c r="BI486" i="1"/>
  <c r="BI490" i="1"/>
  <c r="BI491" i="1"/>
  <c r="BI443" i="1"/>
  <c r="BI417" i="1"/>
  <c r="BI418" i="1"/>
  <c r="BI401" i="1"/>
  <c r="BI480" i="1"/>
  <c r="BI451" i="1"/>
  <c r="BI355" i="1"/>
  <c r="BI403" i="1"/>
  <c r="BI444" i="1"/>
  <c r="BI339" i="1"/>
  <c r="BI332" i="1"/>
  <c r="BI424" i="1"/>
  <c r="BI459" i="1"/>
  <c r="BI481" i="1"/>
  <c r="BI452" i="1"/>
  <c r="BI394" i="1"/>
  <c r="BI397" i="1"/>
  <c r="BI398" i="1"/>
  <c r="BI488" i="1"/>
  <c r="BI492" i="1"/>
  <c r="BI425" i="1"/>
  <c r="BI445" i="1"/>
  <c r="BI371" i="1"/>
  <c r="BI460" i="1"/>
  <c r="BI399" i="1"/>
  <c r="BI489" i="1"/>
  <c r="BI453" i="1"/>
  <c r="BI402" i="1"/>
  <c r="BI269" i="1"/>
  <c r="BI267" i="1"/>
  <c r="BI321" i="1"/>
  <c r="BI482" i="1"/>
  <c r="BI421" i="1"/>
  <c r="BI264" i="1"/>
  <c r="BI395" i="1"/>
  <c r="BI396" i="1"/>
  <c r="BI404" i="1"/>
  <c r="BI400" i="1"/>
  <c r="BI226" i="1"/>
  <c r="BI200" i="1"/>
  <c r="BI234" i="1"/>
  <c r="BI177" i="1"/>
  <c r="BI240" i="1"/>
  <c r="BI529" i="1"/>
  <c r="BI322" i="1"/>
  <c r="BI317" i="1"/>
  <c r="BI292" i="1"/>
  <c r="BI285" i="1"/>
  <c r="BI328" i="1"/>
  <c r="BI293" i="1"/>
  <c r="BI265" i="1"/>
  <c r="BI319" i="1"/>
  <c r="BI289" i="1"/>
  <c r="BI185" i="1"/>
  <c r="BI23" i="1"/>
  <c r="BI415" i="1"/>
  <c r="BI476" i="1"/>
  <c r="BI416" i="1"/>
  <c r="BI50" i="1"/>
  <c r="BI442" i="1"/>
  <c r="BI172" i="1"/>
  <c r="BI24" i="1"/>
  <c r="BI4" i="1"/>
  <c r="BI351" i="1"/>
  <c r="BI87" i="1"/>
  <c r="BI171" i="1"/>
  <c r="BI49" i="1"/>
  <c r="BI3" i="1"/>
  <c r="BI2" i="1"/>
  <c r="BI350" i="1"/>
  <c r="BI525" i="1"/>
  <c r="BI553" i="1"/>
  <c r="BI503" i="1"/>
  <c r="BI277" i="1"/>
  <c r="BI276" i="1"/>
  <c r="BI578" i="1"/>
  <c r="BI308" i="1"/>
  <c r="BI524" i="1"/>
  <c r="BI414" i="1"/>
  <c r="BI577" i="1"/>
  <c r="BI349" i="1"/>
  <c r="BI307" i="1"/>
  <c r="BH413" i="1"/>
  <c r="BH205" i="1"/>
  <c r="BH162" i="1"/>
  <c r="BH296" i="1"/>
  <c r="BH295" i="1"/>
  <c r="BH602" i="1"/>
  <c r="BH542" i="1"/>
  <c r="BH541" i="1"/>
  <c r="BH515" i="1"/>
  <c r="BH379" i="1"/>
  <c r="BH341" i="1"/>
  <c r="BH294" i="1"/>
  <c r="BH270" i="1"/>
  <c r="BH378" i="1"/>
  <c r="BH44" i="1"/>
  <c r="BH377" i="1"/>
  <c r="BH540" i="1"/>
  <c r="BH431" i="1"/>
  <c r="BH248" i="1"/>
  <c r="BH103" i="1"/>
  <c r="BH102" i="1"/>
  <c r="BH204" i="1"/>
  <c r="BH133" i="1"/>
  <c r="BH462" i="1"/>
  <c r="BH463" i="1"/>
  <c r="BH76" i="1"/>
  <c r="BH601" i="1"/>
  <c r="BH340" i="1"/>
  <c r="BH532" i="1"/>
  <c r="BH157" i="1"/>
  <c r="BH36" i="1"/>
  <c r="BH430" i="1"/>
  <c r="BH241" i="1"/>
  <c r="BH222" i="1"/>
  <c r="BH32" i="1"/>
  <c r="BH449" i="1"/>
  <c r="BH66" i="1"/>
  <c r="BH28" i="1"/>
  <c r="BH161" i="1"/>
  <c r="BH447" i="1"/>
  <c r="BH93" i="1"/>
  <c r="BH112" i="1"/>
  <c r="BH477" i="1"/>
  <c r="BH147" i="1"/>
  <c r="BH58" i="1"/>
  <c r="BH173" i="1"/>
  <c r="BH457" i="1"/>
  <c r="BH52" i="1"/>
  <c r="BH5" i="1"/>
  <c r="BH235" i="1"/>
  <c r="BH59" i="1"/>
  <c r="BH7" i="1"/>
  <c r="BH33" i="1"/>
  <c r="BH454" i="1"/>
  <c r="BH60" i="1"/>
  <c r="BH192" i="1"/>
  <c r="BH193" i="1"/>
  <c r="BH129" i="1"/>
  <c r="BH116" i="1"/>
  <c r="BH121" i="1"/>
  <c r="BH242" i="1"/>
  <c r="BH180" i="1"/>
  <c r="BH428" i="1"/>
  <c r="BH261" i="1"/>
  <c r="BH10" i="1"/>
  <c r="BH151" i="1"/>
  <c r="BH290" i="1"/>
  <c r="BH37" i="1"/>
  <c r="BH148" i="1"/>
  <c r="BH34" i="1"/>
  <c r="BH25" i="1"/>
  <c r="BH42" i="1"/>
  <c r="BH152" i="1"/>
  <c r="BH88" i="1"/>
  <c r="BH286" i="1"/>
  <c r="BH123" i="1"/>
  <c r="BH309" i="1"/>
  <c r="BH282" i="1"/>
  <c r="BH374" i="1"/>
  <c r="BH280" i="1"/>
  <c r="BH142" i="1"/>
  <c r="BH158" i="1"/>
  <c r="BH26" i="1"/>
  <c r="BH227" i="1"/>
  <c r="BH244" i="1"/>
  <c r="BH526" i="1"/>
  <c r="BH535" i="1"/>
  <c r="BH149" i="1"/>
  <c r="BH284" i="1"/>
  <c r="BH588" i="1"/>
  <c r="BH38" i="1"/>
  <c r="BH579" i="1"/>
  <c r="BH67" i="1"/>
  <c r="BH531" i="1"/>
  <c r="BH143" i="1"/>
  <c r="BH356" i="1"/>
  <c r="BH29" i="1"/>
  <c r="BH363" i="1"/>
  <c r="BH367" i="1"/>
  <c r="BH144" i="1"/>
  <c r="BH223" i="1"/>
  <c r="BH159" i="1"/>
  <c r="BH113" i="1"/>
  <c r="BH146" i="1"/>
  <c r="BH53" i="1"/>
  <c r="BH94" i="1"/>
  <c r="BH186" i="1"/>
  <c r="BH181" i="1"/>
  <c r="BH194" i="1"/>
  <c r="BH368" i="1"/>
  <c r="BH190" i="1"/>
  <c r="BH54" i="1"/>
  <c r="BH228" i="1"/>
  <c r="BH359" i="1"/>
  <c r="BH591" i="1"/>
  <c r="BH229" i="1"/>
  <c r="BH153" i="1"/>
  <c r="BH287" i="1"/>
  <c r="BH40" i="1"/>
  <c r="BH92" i="1"/>
  <c r="BH150" i="1"/>
  <c r="BH230" i="1"/>
  <c r="BH64" i="1"/>
  <c r="BH536" i="1"/>
  <c r="BH178" i="1"/>
  <c r="BH224" i="1"/>
  <c r="BH278" i="1"/>
  <c r="BH329" i="1"/>
  <c r="BH90" i="1"/>
  <c r="BH27" i="1"/>
  <c r="BH179" i="1"/>
  <c r="BH318" i="1"/>
  <c r="BH55" i="1"/>
  <c r="BH154" i="1"/>
  <c r="BH569" i="1"/>
  <c r="BH74" i="1"/>
  <c r="BH538" i="1"/>
  <c r="BH160" i="1"/>
  <c r="BH369" i="1"/>
  <c r="BH364" i="1"/>
  <c r="BH243" i="1"/>
  <c r="BH333" i="1"/>
  <c r="BH372" i="1"/>
  <c r="BH586" i="1"/>
  <c r="BH365" i="1"/>
  <c r="BH195" i="1"/>
  <c r="BH291" i="1"/>
  <c r="BH11" i="1"/>
  <c r="BH182" i="1"/>
  <c r="BH266" i="1"/>
  <c r="BH323" i="1"/>
  <c r="BH39" i="1"/>
  <c r="BH592" i="1"/>
  <c r="BH236" i="1"/>
  <c r="BH362" i="1"/>
  <c r="BH61" i="1"/>
  <c r="BH595" i="1"/>
  <c r="BH352" i="1"/>
  <c r="BH155" i="1"/>
  <c r="BH353" i="1"/>
  <c r="BH68" i="1"/>
  <c r="BH373" i="1"/>
  <c r="BH580" i="1"/>
  <c r="BH35" i="1"/>
  <c r="BH98" i="1"/>
  <c r="BH12" i="1"/>
  <c r="BH245" i="1"/>
  <c r="BH43" i="1"/>
  <c r="BH527" i="1"/>
  <c r="BH360" i="1"/>
  <c r="BH263" i="1"/>
  <c r="BH187" i="1"/>
  <c r="BH56" i="1"/>
  <c r="BH314" i="1"/>
  <c r="BH357" i="1"/>
  <c r="BH145" i="1"/>
  <c r="BH183" i="1"/>
  <c r="BH554" i="1"/>
  <c r="BH237" i="1"/>
  <c r="BH196" i="1"/>
  <c r="BH325" i="1"/>
  <c r="BH130" i="1"/>
  <c r="BH238" i="1"/>
  <c r="BH567" i="1"/>
  <c r="BH507" i="1"/>
  <c r="BH581" i="1"/>
  <c r="BH315" i="1"/>
  <c r="BH13" i="1"/>
  <c r="BH65" i="1"/>
  <c r="BH589" i="1"/>
  <c r="BH16" i="1"/>
  <c r="BH6" i="1"/>
  <c r="BH239" i="1"/>
  <c r="BH596" i="1"/>
  <c r="BH370" i="1"/>
  <c r="BH95" i="1"/>
  <c r="BH174" i="1"/>
  <c r="BH334" i="1"/>
  <c r="BH8" i="1"/>
  <c r="BH225" i="1"/>
  <c r="BH599" i="1"/>
  <c r="BH283" i="1"/>
  <c r="BH231" i="1"/>
  <c r="BH288" i="1"/>
  <c r="BH30" i="1"/>
  <c r="BH316" i="1"/>
  <c r="BH508" i="1"/>
  <c r="BH201" i="1"/>
  <c r="BH335" i="1"/>
  <c r="BH69" i="1"/>
  <c r="BH91" i="1"/>
  <c r="BH582" i="1"/>
  <c r="BH124" i="1"/>
  <c r="BH232" i="1"/>
  <c r="BH191" i="1"/>
  <c r="BH72" i="1"/>
  <c r="BH593" i="1"/>
  <c r="BH31" i="1"/>
  <c r="BH119" i="1"/>
  <c r="BH563" i="1"/>
  <c r="BH600" i="1"/>
  <c r="BH330" i="1"/>
  <c r="BH62" i="1"/>
  <c r="BH555" i="1"/>
  <c r="BH89" i="1"/>
  <c r="BH156" i="1"/>
  <c r="BH336" i="1"/>
  <c r="BH564" i="1"/>
  <c r="BH246" i="1"/>
  <c r="BH188" i="1"/>
  <c r="BH70" i="1"/>
  <c r="BH354" i="1"/>
  <c r="BH590" i="1"/>
  <c r="BH189" i="1"/>
  <c r="BH14" i="1"/>
  <c r="BH324" i="1"/>
  <c r="BH197" i="1"/>
  <c r="BH63" i="1"/>
  <c r="BH202" i="1"/>
  <c r="BH509" i="1"/>
  <c r="BH71" i="1"/>
  <c r="BH561" i="1"/>
  <c r="BH568" i="1"/>
  <c r="BH51" i="1"/>
  <c r="BH597" i="1"/>
  <c r="BH583" i="1"/>
  <c r="BH584" i="1"/>
  <c r="BH101" i="1"/>
  <c r="BH510" i="1"/>
  <c r="BH141" i="1"/>
  <c r="BH96" i="1"/>
  <c r="BH111" i="1"/>
  <c r="BH99" i="1"/>
  <c r="BH337" i="1"/>
  <c r="BH358" i="1"/>
  <c r="BH375" i="1"/>
  <c r="BH331" i="1"/>
  <c r="BH505" i="1"/>
  <c r="BH114" i="1"/>
  <c r="BH198" i="1"/>
  <c r="BH57" i="1"/>
  <c r="BH100" i="1"/>
  <c r="BH565" i="1"/>
  <c r="BH175" i="1"/>
  <c r="BH199" i="1"/>
  <c r="BH127" i="1"/>
  <c r="BH376" i="1"/>
  <c r="BH511" i="1"/>
  <c r="BH17" i="1"/>
  <c r="BH533" i="1"/>
  <c r="BH556" i="1"/>
  <c r="BH203" i="1"/>
  <c r="BH585" i="1"/>
  <c r="BH320" i="1"/>
  <c r="BH131" i="1"/>
  <c r="BH122" i="1"/>
  <c r="BH125" i="1"/>
  <c r="BH338" i="1"/>
  <c r="BH566" i="1"/>
  <c r="BH326" i="1"/>
  <c r="BH97" i="1"/>
  <c r="BH310" i="1"/>
  <c r="BH132" i="1"/>
  <c r="BH268" i="1"/>
  <c r="BH512" i="1"/>
  <c r="BH557" i="1"/>
  <c r="BH506" i="1"/>
  <c r="BH560" i="1"/>
  <c r="BH126" i="1"/>
  <c r="BH279" i="1"/>
  <c r="BH233" i="1"/>
  <c r="BH117" i="1"/>
  <c r="BH184" i="1"/>
  <c r="BH247" i="1"/>
  <c r="BH176" i="1"/>
  <c r="BH73" i="1"/>
  <c r="BH15" i="1"/>
  <c r="BH558" i="1"/>
  <c r="BH75" i="1"/>
  <c r="BH528" i="1"/>
  <c r="BH562" i="1"/>
  <c r="BH115" i="1"/>
  <c r="BH327" i="1"/>
  <c r="BH311" i="1"/>
  <c r="BH41" i="1"/>
  <c r="BH120" i="1"/>
  <c r="BH513" i="1"/>
  <c r="BH504" i="1"/>
  <c r="BH9" i="1"/>
  <c r="BH312" i="1"/>
  <c r="BH118" i="1"/>
  <c r="BH128" i="1"/>
  <c r="BH594" i="1"/>
  <c r="BH514" i="1"/>
  <c r="BH559" i="1"/>
  <c r="BH537" i="1"/>
  <c r="BH534" i="1"/>
  <c r="BH539" i="1"/>
  <c r="BH530" i="1"/>
  <c r="BH598" i="1"/>
  <c r="BH587" i="1"/>
  <c r="BH427" i="1"/>
  <c r="BH478" i="1"/>
  <c r="BH419" i="1"/>
  <c r="BH366" i="1"/>
  <c r="BH281" i="1"/>
  <c r="BH455" i="1"/>
  <c r="BH361" i="1"/>
  <c r="BH483" i="1"/>
  <c r="BH479" i="1"/>
  <c r="BH422" i="1"/>
  <c r="BH423" i="1"/>
  <c r="BH456" i="1"/>
  <c r="BH313" i="1"/>
  <c r="BH426" i="1"/>
  <c r="BH420" i="1"/>
  <c r="BH446" i="1"/>
  <c r="BH484" i="1"/>
  <c r="BH429" i="1"/>
  <c r="BH450" i="1"/>
  <c r="BH448" i="1"/>
  <c r="BH461" i="1"/>
  <c r="BH487" i="1"/>
  <c r="BH458" i="1"/>
  <c r="BH485" i="1"/>
  <c r="BH486" i="1"/>
  <c r="BH490" i="1"/>
  <c r="BH491" i="1"/>
  <c r="BH443" i="1"/>
  <c r="BH417" i="1"/>
  <c r="BH418" i="1"/>
  <c r="BH401" i="1"/>
  <c r="BH480" i="1"/>
  <c r="BH451" i="1"/>
  <c r="BH355" i="1"/>
  <c r="BH403" i="1"/>
  <c r="BH444" i="1"/>
  <c r="BH339" i="1"/>
  <c r="BH332" i="1"/>
  <c r="BH424" i="1"/>
  <c r="BH459" i="1"/>
  <c r="BH481" i="1"/>
  <c r="BH452" i="1"/>
  <c r="BH394" i="1"/>
  <c r="BH397" i="1"/>
  <c r="BH398" i="1"/>
  <c r="BH488" i="1"/>
  <c r="BH492" i="1"/>
  <c r="BH425" i="1"/>
  <c r="BH445" i="1"/>
  <c r="BH371" i="1"/>
  <c r="BH460" i="1"/>
  <c r="BH399" i="1"/>
  <c r="BH489" i="1"/>
  <c r="BH453" i="1"/>
  <c r="BH402" i="1"/>
  <c r="BH269" i="1"/>
  <c r="BH267" i="1"/>
  <c r="BH321" i="1"/>
  <c r="BH482" i="1"/>
  <c r="BH421" i="1"/>
  <c r="BH264" i="1"/>
  <c r="BH395" i="1"/>
  <c r="BH396" i="1"/>
  <c r="BH404" i="1"/>
  <c r="BH400" i="1"/>
  <c r="BH226" i="1"/>
  <c r="BH200" i="1"/>
  <c r="BH234" i="1"/>
  <c r="BH177" i="1"/>
  <c r="BH240" i="1"/>
  <c r="BH529" i="1"/>
  <c r="BH322" i="1"/>
  <c r="BH317" i="1"/>
  <c r="BH292" i="1"/>
  <c r="BH285" i="1"/>
  <c r="BH328" i="1"/>
  <c r="BH293" i="1"/>
  <c r="BH265" i="1"/>
  <c r="BH319" i="1"/>
  <c r="BH289" i="1"/>
  <c r="BH185" i="1"/>
  <c r="BH23" i="1"/>
  <c r="BH415" i="1"/>
  <c r="BH476" i="1"/>
  <c r="BH416" i="1"/>
  <c r="BH50" i="1"/>
  <c r="BH442" i="1"/>
  <c r="BH172" i="1"/>
  <c r="BH24" i="1"/>
  <c r="BH4" i="1"/>
  <c r="BH351" i="1"/>
  <c r="BH87" i="1"/>
  <c r="BH171" i="1"/>
  <c r="BH49" i="1"/>
  <c r="BH3" i="1"/>
  <c r="BH2" i="1"/>
  <c r="BH350" i="1"/>
  <c r="BH525" i="1"/>
  <c r="BH553" i="1"/>
  <c r="BH503" i="1"/>
  <c r="BH277" i="1"/>
  <c r="BH276" i="1"/>
  <c r="BH578" i="1"/>
  <c r="BH308" i="1"/>
  <c r="BH524" i="1"/>
  <c r="BH414" i="1"/>
  <c r="BH577" i="1"/>
  <c r="BH349" i="1"/>
  <c r="BH307" i="1"/>
  <c r="BG413" i="1"/>
  <c r="BG205" i="1"/>
  <c r="BG162" i="1"/>
  <c r="BG296" i="1"/>
  <c r="BG295" i="1"/>
  <c r="BG602" i="1"/>
  <c r="BG542" i="1"/>
  <c r="BG541" i="1"/>
  <c r="BG515" i="1"/>
  <c r="BG379" i="1"/>
  <c r="BG341" i="1"/>
  <c r="BG294" i="1"/>
  <c r="BG270" i="1"/>
  <c r="BG378" i="1"/>
  <c r="BG44" i="1"/>
  <c r="BG377" i="1"/>
  <c r="BG540" i="1"/>
  <c r="BG431" i="1"/>
  <c r="BG248" i="1"/>
  <c r="BG103" i="1"/>
  <c r="BG102" i="1"/>
  <c r="BG204" i="1"/>
  <c r="BG133" i="1"/>
  <c r="BG462" i="1"/>
  <c r="BG463" i="1"/>
  <c r="BG76" i="1"/>
  <c r="BG601" i="1"/>
  <c r="BG340" i="1"/>
  <c r="BG532" i="1"/>
  <c r="BG157" i="1"/>
  <c r="BG36" i="1"/>
  <c r="BG430" i="1"/>
  <c r="BG241" i="1"/>
  <c r="BG222" i="1"/>
  <c r="BG32" i="1"/>
  <c r="BG449" i="1"/>
  <c r="BG66" i="1"/>
  <c r="BG28" i="1"/>
  <c r="BG161" i="1"/>
  <c r="BG447" i="1"/>
  <c r="BG93" i="1"/>
  <c r="BG112" i="1"/>
  <c r="BG477" i="1"/>
  <c r="BG147" i="1"/>
  <c r="BG58" i="1"/>
  <c r="BG173" i="1"/>
  <c r="BG457" i="1"/>
  <c r="BG52" i="1"/>
  <c r="BG5" i="1"/>
  <c r="BG235" i="1"/>
  <c r="BG59" i="1"/>
  <c r="BG7" i="1"/>
  <c r="BG33" i="1"/>
  <c r="BG454" i="1"/>
  <c r="BG60" i="1"/>
  <c r="BG192" i="1"/>
  <c r="BG193" i="1"/>
  <c r="BG129" i="1"/>
  <c r="BG116" i="1"/>
  <c r="BG121" i="1"/>
  <c r="BG242" i="1"/>
  <c r="BG180" i="1"/>
  <c r="BG428" i="1"/>
  <c r="BG261" i="1"/>
  <c r="BG10" i="1"/>
  <c r="BG151" i="1"/>
  <c r="BG290" i="1"/>
  <c r="BG37" i="1"/>
  <c r="BG148" i="1"/>
  <c r="BG34" i="1"/>
  <c r="BG25" i="1"/>
  <c r="BG42" i="1"/>
  <c r="BG152" i="1"/>
  <c r="BG88" i="1"/>
  <c r="BG286" i="1"/>
  <c r="BG123" i="1"/>
  <c r="BG309" i="1"/>
  <c r="BG282" i="1"/>
  <c r="BG374" i="1"/>
  <c r="BG280" i="1"/>
  <c r="BG142" i="1"/>
  <c r="BG158" i="1"/>
  <c r="BG26" i="1"/>
  <c r="BG227" i="1"/>
  <c r="BG244" i="1"/>
  <c r="BG526" i="1"/>
  <c r="BG535" i="1"/>
  <c r="BG149" i="1"/>
  <c r="BG284" i="1"/>
  <c r="BG588" i="1"/>
  <c r="BG38" i="1"/>
  <c r="BG579" i="1"/>
  <c r="BG67" i="1"/>
  <c r="BG531" i="1"/>
  <c r="BG143" i="1"/>
  <c r="BG356" i="1"/>
  <c r="BG29" i="1"/>
  <c r="BG363" i="1"/>
  <c r="BG367" i="1"/>
  <c r="BG144" i="1"/>
  <c r="BG223" i="1"/>
  <c r="BG159" i="1"/>
  <c r="BG113" i="1"/>
  <c r="BG146" i="1"/>
  <c r="BG53" i="1"/>
  <c r="BG94" i="1"/>
  <c r="BG186" i="1"/>
  <c r="BG181" i="1"/>
  <c r="BG194" i="1"/>
  <c r="BG368" i="1"/>
  <c r="BG190" i="1"/>
  <c r="BG54" i="1"/>
  <c r="BG228" i="1"/>
  <c r="BG359" i="1"/>
  <c r="BG591" i="1"/>
  <c r="BG229" i="1"/>
  <c r="BG153" i="1"/>
  <c r="BG287" i="1"/>
  <c r="BG40" i="1"/>
  <c r="BG92" i="1"/>
  <c r="BG150" i="1"/>
  <c r="BG230" i="1"/>
  <c r="BG64" i="1"/>
  <c r="BG536" i="1"/>
  <c r="BG178" i="1"/>
  <c r="BG224" i="1"/>
  <c r="BG278" i="1"/>
  <c r="BG329" i="1"/>
  <c r="BG90" i="1"/>
  <c r="BG27" i="1"/>
  <c r="BG179" i="1"/>
  <c r="BG318" i="1"/>
  <c r="BG55" i="1"/>
  <c r="BG154" i="1"/>
  <c r="BG569" i="1"/>
  <c r="BG74" i="1"/>
  <c r="BG538" i="1"/>
  <c r="BG160" i="1"/>
  <c r="BG369" i="1"/>
  <c r="BG364" i="1"/>
  <c r="BG243" i="1"/>
  <c r="BG333" i="1"/>
  <c r="BG372" i="1"/>
  <c r="BG586" i="1"/>
  <c r="BG365" i="1"/>
  <c r="BG195" i="1"/>
  <c r="BG291" i="1"/>
  <c r="BG11" i="1"/>
  <c r="BG182" i="1"/>
  <c r="BG266" i="1"/>
  <c r="BG323" i="1"/>
  <c r="BG39" i="1"/>
  <c r="BG592" i="1"/>
  <c r="BG236" i="1"/>
  <c r="BG362" i="1"/>
  <c r="BG61" i="1"/>
  <c r="BG595" i="1"/>
  <c r="BG352" i="1"/>
  <c r="BG155" i="1"/>
  <c r="BG353" i="1"/>
  <c r="BG68" i="1"/>
  <c r="BG373" i="1"/>
  <c r="BG580" i="1"/>
  <c r="BG35" i="1"/>
  <c r="BG98" i="1"/>
  <c r="BG12" i="1"/>
  <c r="BG245" i="1"/>
  <c r="BG43" i="1"/>
  <c r="BG527" i="1"/>
  <c r="BG360" i="1"/>
  <c r="BG263" i="1"/>
  <c r="BG187" i="1"/>
  <c r="BG56" i="1"/>
  <c r="BG314" i="1"/>
  <c r="BG357" i="1"/>
  <c r="BG145" i="1"/>
  <c r="BG183" i="1"/>
  <c r="BG554" i="1"/>
  <c r="BG237" i="1"/>
  <c r="BG196" i="1"/>
  <c r="BG325" i="1"/>
  <c r="BG130" i="1"/>
  <c r="BG238" i="1"/>
  <c r="BG567" i="1"/>
  <c r="BG507" i="1"/>
  <c r="BG581" i="1"/>
  <c r="BG315" i="1"/>
  <c r="BG13" i="1"/>
  <c r="BG65" i="1"/>
  <c r="BG589" i="1"/>
  <c r="BG16" i="1"/>
  <c r="BG6" i="1"/>
  <c r="BG239" i="1"/>
  <c r="BG596" i="1"/>
  <c r="BG370" i="1"/>
  <c r="BG95" i="1"/>
  <c r="BG174" i="1"/>
  <c r="BG334" i="1"/>
  <c r="BG8" i="1"/>
  <c r="BG225" i="1"/>
  <c r="BG599" i="1"/>
  <c r="BG283" i="1"/>
  <c r="BG231" i="1"/>
  <c r="BG288" i="1"/>
  <c r="BG30" i="1"/>
  <c r="BG316" i="1"/>
  <c r="BG508" i="1"/>
  <c r="BG201" i="1"/>
  <c r="BG335" i="1"/>
  <c r="BG69" i="1"/>
  <c r="BG91" i="1"/>
  <c r="BG582" i="1"/>
  <c r="BG124" i="1"/>
  <c r="BG232" i="1"/>
  <c r="BG191" i="1"/>
  <c r="BG72" i="1"/>
  <c r="BG593" i="1"/>
  <c r="BG31" i="1"/>
  <c r="BG119" i="1"/>
  <c r="BG563" i="1"/>
  <c r="BG600" i="1"/>
  <c r="BG330" i="1"/>
  <c r="BG62" i="1"/>
  <c r="BG555" i="1"/>
  <c r="BG89" i="1"/>
  <c r="BG156" i="1"/>
  <c r="BG336" i="1"/>
  <c r="BG564" i="1"/>
  <c r="BG246" i="1"/>
  <c r="BG188" i="1"/>
  <c r="BG70" i="1"/>
  <c r="BG354" i="1"/>
  <c r="BG590" i="1"/>
  <c r="BG189" i="1"/>
  <c r="BG14" i="1"/>
  <c r="BG324" i="1"/>
  <c r="BG197" i="1"/>
  <c r="BG63" i="1"/>
  <c r="BG202" i="1"/>
  <c r="BG509" i="1"/>
  <c r="BG71" i="1"/>
  <c r="BG561" i="1"/>
  <c r="BG568" i="1"/>
  <c r="BG51" i="1"/>
  <c r="BG597" i="1"/>
  <c r="BG583" i="1"/>
  <c r="BG584" i="1"/>
  <c r="BG101" i="1"/>
  <c r="BG510" i="1"/>
  <c r="BG141" i="1"/>
  <c r="BG96" i="1"/>
  <c r="BG111" i="1"/>
  <c r="BG99" i="1"/>
  <c r="BG337" i="1"/>
  <c r="BG358" i="1"/>
  <c r="BG375" i="1"/>
  <c r="BG331" i="1"/>
  <c r="BG505" i="1"/>
  <c r="BG114" i="1"/>
  <c r="BG198" i="1"/>
  <c r="BG57" i="1"/>
  <c r="BG100" i="1"/>
  <c r="BG565" i="1"/>
  <c r="BG175" i="1"/>
  <c r="BG199" i="1"/>
  <c r="BG127" i="1"/>
  <c r="BG376" i="1"/>
  <c r="BG511" i="1"/>
  <c r="BG17" i="1"/>
  <c r="BG533" i="1"/>
  <c r="BG556" i="1"/>
  <c r="BG203" i="1"/>
  <c r="BG585" i="1"/>
  <c r="BG320" i="1"/>
  <c r="BG131" i="1"/>
  <c r="BG122" i="1"/>
  <c r="BG125" i="1"/>
  <c r="BG338" i="1"/>
  <c r="BG566" i="1"/>
  <c r="BG326" i="1"/>
  <c r="BG97" i="1"/>
  <c r="BG310" i="1"/>
  <c r="BG132" i="1"/>
  <c r="BG268" i="1"/>
  <c r="BG512" i="1"/>
  <c r="BG557" i="1"/>
  <c r="BG506" i="1"/>
  <c r="BG560" i="1"/>
  <c r="BG126" i="1"/>
  <c r="BG279" i="1"/>
  <c r="BG233" i="1"/>
  <c r="BG117" i="1"/>
  <c r="BG184" i="1"/>
  <c r="BG247" i="1"/>
  <c r="BG176" i="1"/>
  <c r="BG73" i="1"/>
  <c r="BG15" i="1"/>
  <c r="BG558" i="1"/>
  <c r="BG75" i="1"/>
  <c r="BG528" i="1"/>
  <c r="BG562" i="1"/>
  <c r="BG115" i="1"/>
  <c r="BG327" i="1"/>
  <c r="BG311" i="1"/>
  <c r="BG41" i="1"/>
  <c r="BG120" i="1"/>
  <c r="BG513" i="1"/>
  <c r="BG504" i="1"/>
  <c r="BG9" i="1"/>
  <c r="BG312" i="1"/>
  <c r="BG118" i="1"/>
  <c r="BG128" i="1"/>
  <c r="BG594" i="1"/>
  <c r="BG514" i="1"/>
  <c r="BG559" i="1"/>
  <c r="BG537" i="1"/>
  <c r="BG534" i="1"/>
  <c r="BG539" i="1"/>
  <c r="BG530" i="1"/>
  <c r="BG598" i="1"/>
  <c r="BG587" i="1"/>
  <c r="BG427" i="1"/>
  <c r="BG478" i="1"/>
  <c r="BG419" i="1"/>
  <c r="BG366" i="1"/>
  <c r="BG281" i="1"/>
  <c r="BG455" i="1"/>
  <c r="BG361" i="1"/>
  <c r="BG483" i="1"/>
  <c r="BG479" i="1"/>
  <c r="BG422" i="1"/>
  <c r="BG423" i="1"/>
  <c r="BG456" i="1"/>
  <c r="BG313" i="1"/>
  <c r="BG426" i="1"/>
  <c r="BG420" i="1"/>
  <c r="BG446" i="1"/>
  <c r="BG484" i="1"/>
  <c r="BG429" i="1"/>
  <c r="BG450" i="1"/>
  <c r="BG448" i="1"/>
  <c r="BG461" i="1"/>
  <c r="BG487" i="1"/>
  <c r="BG458" i="1"/>
  <c r="BG485" i="1"/>
  <c r="BG486" i="1"/>
  <c r="BG490" i="1"/>
  <c r="BG491" i="1"/>
  <c r="BG443" i="1"/>
  <c r="BG417" i="1"/>
  <c r="BG418" i="1"/>
  <c r="BG401" i="1"/>
  <c r="BG480" i="1"/>
  <c r="BG451" i="1"/>
  <c r="BG355" i="1"/>
  <c r="BG403" i="1"/>
  <c r="BG444" i="1"/>
  <c r="BG339" i="1"/>
  <c r="BG332" i="1"/>
  <c r="BG424" i="1"/>
  <c r="BG459" i="1"/>
  <c r="BG481" i="1"/>
  <c r="BG452" i="1"/>
  <c r="BG394" i="1"/>
  <c r="BG397" i="1"/>
  <c r="BG398" i="1"/>
  <c r="BG488" i="1"/>
  <c r="BG492" i="1"/>
  <c r="BG425" i="1"/>
  <c r="BG445" i="1"/>
  <c r="BG371" i="1"/>
  <c r="BG460" i="1"/>
  <c r="BG399" i="1"/>
  <c r="BG489" i="1"/>
  <c r="BG453" i="1"/>
  <c r="BG402" i="1"/>
  <c r="BG269" i="1"/>
  <c r="BG267" i="1"/>
  <c r="BG321" i="1"/>
  <c r="BG482" i="1"/>
  <c r="BG421" i="1"/>
  <c r="BG264" i="1"/>
  <c r="BG395" i="1"/>
  <c r="BG396" i="1"/>
  <c r="BG404" i="1"/>
  <c r="BG400" i="1"/>
  <c r="BG226" i="1"/>
  <c r="BG200" i="1"/>
  <c r="BG234" i="1"/>
  <c r="BG177" i="1"/>
  <c r="BG240" i="1"/>
  <c r="BG529" i="1"/>
  <c r="BG322" i="1"/>
  <c r="BG317" i="1"/>
  <c r="BG292" i="1"/>
  <c r="BG285" i="1"/>
  <c r="BG328" i="1"/>
  <c r="BG293" i="1"/>
  <c r="BG265" i="1"/>
  <c r="BG319" i="1"/>
  <c r="BG289" i="1"/>
  <c r="BG185" i="1"/>
  <c r="BG23" i="1"/>
  <c r="BG415" i="1"/>
  <c r="BG476" i="1"/>
  <c r="BG416" i="1"/>
  <c r="BG50" i="1"/>
  <c r="BG442" i="1"/>
  <c r="BG172" i="1"/>
  <c r="BG24" i="1"/>
  <c r="BG4" i="1"/>
  <c r="BG351" i="1"/>
  <c r="BG87" i="1"/>
  <c r="BG171" i="1"/>
  <c r="BG49" i="1"/>
  <c r="BG3" i="1"/>
  <c r="BG2" i="1"/>
  <c r="BG350" i="1"/>
  <c r="BG525" i="1"/>
  <c r="BG553" i="1"/>
  <c r="BG503" i="1"/>
  <c r="BG277" i="1"/>
  <c r="BG276" i="1"/>
  <c r="BG578" i="1"/>
  <c r="BG308" i="1"/>
  <c r="BG524" i="1"/>
  <c r="BG414" i="1"/>
  <c r="BG577" i="1"/>
  <c r="BG349" i="1"/>
  <c r="BG307" i="1"/>
  <c r="BF413" i="1"/>
  <c r="BF205" i="1"/>
  <c r="BF162" i="1"/>
  <c r="BF296" i="1"/>
  <c r="BF295" i="1"/>
  <c r="BF602" i="1"/>
  <c r="BF542" i="1"/>
  <c r="BF541" i="1"/>
  <c r="BF515" i="1"/>
  <c r="BF379" i="1"/>
  <c r="BF341" i="1"/>
  <c r="BF294" i="1"/>
  <c r="BF270" i="1"/>
  <c r="BF378" i="1"/>
  <c r="BF44" i="1"/>
  <c r="BF377" i="1"/>
  <c r="BF540" i="1"/>
  <c r="BF431" i="1"/>
  <c r="BF248" i="1"/>
  <c r="BF103" i="1"/>
  <c r="BF102" i="1"/>
  <c r="BF204" i="1"/>
  <c r="BF133" i="1"/>
  <c r="BF462" i="1"/>
  <c r="BF463" i="1"/>
  <c r="BF76" i="1"/>
  <c r="BF601" i="1"/>
  <c r="BF340" i="1"/>
  <c r="BF532" i="1"/>
  <c r="BF157" i="1"/>
  <c r="BF36" i="1"/>
  <c r="BF430" i="1"/>
  <c r="BF241" i="1"/>
  <c r="BF222" i="1"/>
  <c r="BF32" i="1"/>
  <c r="BF449" i="1"/>
  <c r="BF66" i="1"/>
  <c r="BF28" i="1"/>
  <c r="BF161" i="1"/>
  <c r="BF447" i="1"/>
  <c r="BF93" i="1"/>
  <c r="BF112" i="1"/>
  <c r="BF477" i="1"/>
  <c r="BF147" i="1"/>
  <c r="BF58" i="1"/>
  <c r="BF173" i="1"/>
  <c r="BF457" i="1"/>
  <c r="BF52" i="1"/>
  <c r="BF5" i="1"/>
  <c r="BF235" i="1"/>
  <c r="BF59" i="1"/>
  <c r="BF7" i="1"/>
  <c r="BF33" i="1"/>
  <c r="BF454" i="1"/>
  <c r="BF60" i="1"/>
  <c r="BF192" i="1"/>
  <c r="BF193" i="1"/>
  <c r="BF129" i="1"/>
  <c r="BF116" i="1"/>
  <c r="BF121" i="1"/>
  <c r="BF242" i="1"/>
  <c r="BF180" i="1"/>
  <c r="BF428" i="1"/>
  <c r="BF261" i="1"/>
  <c r="BF10" i="1"/>
  <c r="BF151" i="1"/>
  <c r="BF290" i="1"/>
  <c r="BF37" i="1"/>
  <c r="BF148" i="1"/>
  <c r="BF34" i="1"/>
  <c r="BF25" i="1"/>
  <c r="BF42" i="1"/>
  <c r="BF152" i="1"/>
  <c r="BF88" i="1"/>
  <c r="BF286" i="1"/>
  <c r="BF123" i="1"/>
  <c r="BF309" i="1"/>
  <c r="BF282" i="1"/>
  <c r="BF374" i="1"/>
  <c r="BF280" i="1"/>
  <c r="BF142" i="1"/>
  <c r="BF158" i="1"/>
  <c r="BF26" i="1"/>
  <c r="BF227" i="1"/>
  <c r="BF244" i="1"/>
  <c r="BF526" i="1"/>
  <c r="BF535" i="1"/>
  <c r="BF149" i="1"/>
  <c r="BF284" i="1"/>
  <c r="BF588" i="1"/>
  <c r="BF38" i="1"/>
  <c r="BF579" i="1"/>
  <c r="BF67" i="1"/>
  <c r="BF531" i="1"/>
  <c r="BF143" i="1"/>
  <c r="BF356" i="1"/>
  <c r="BF29" i="1"/>
  <c r="BF363" i="1"/>
  <c r="BF367" i="1"/>
  <c r="BF144" i="1"/>
  <c r="BF223" i="1"/>
  <c r="BF159" i="1"/>
  <c r="BF113" i="1"/>
  <c r="BF146" i="1"/>
  <c r="BF53" i="1"/>
  <c r="BF94" i="1"/>
  <c r="BF186" i="1"/>
  <c r="BF181" i="1"/>
  <c r="BF194" i="1"/>
  <c r="BF368" i="1"/>
  <c r="BF190" i="1"/>
  <c r="BF54" i="1"/>
  <c r="BF228" i="1"/>
  <c r="BF359" i="1"/>
  <c r="BF591" i="1"/>
  <c r="BF229" i="1"/>
  <c r="BF153" i="1"/>
  <c r="BF287" i="1"/>
  <c r="BF40" i="1"/>
  <c r="BF92" i="1"/>
  <c r="BF150" i="1"/>
  <c r="BF230" i="1"/>
  <c r="BF64" i="1"/>
  <c r="BF536" i="1"/>
  <c r="BF178" i="1"/>
  <c r="BF224" i="1"/>
  <c r="BF278" i="1"/>
  <c r="BF329" i="1"/>
  <c r="BF90" i="1"/>
  <c r="BF27" i="1"/>
  <c r="BF179" i="1"/>
  <c r="BF318" i="1"/>
  <c r="BF55" i="1"/>
  <c r="BF154" i="1"/>
  <c r="BF569" i="1"/>
  <c r="BF74" i="1"/>
  <c r="BF538" i="1"/>
  <c r="BF160" i="1"/>
  <c r="BF369" i="1"/>
  <c r="BF364" i="1"/>
  <c r="BF243" i="1"/>
  <c r="BF333" i="1"/>
  <c r="BF372" i="1"/>
  <c r="BF586" i="1"/>
  <c r="BF365" i="1"/>
  <c r="BF195" i="1"/>
  <c r="BF291" i="1"/>
  <c r="BF11" i="1"/>
  <c r="BF182" i="1"/>
  <c r="BF266" i="1"/>
  <c r="BF323" i="1"/>
  <c r="BF39" i="1"/>
  <c r="BF592" i="1"/>
  <c r="BF236" i="1"/>
  <c r="BF362" i="1"/>
  <c r="BF61" i="1"/>
  <c r="BF595" i="1"/>
  <c r="BF352" i="1"/>
  <c r="BF155" i="1"/>
  <c r="BF353" i="1"/>
  <c r="BF68" i="1"/>
  <c r="BF373" i="1"/>
  <c r="BF580" i="1"/>
  <c r="BF35" i="1"/>
  <c r="BF98" i="1"/>
  <c r="BF12" i="1"/>
  <c r="BF245" i="1"/>
  <c r="BF43" i="1"/>
  <c r="BF527" i="1"/>
  <c r="BF360" i="1"/>
  <c r="BF263" i="1"/>
  <c r="BF187" i="1"/>
  <c r="BF56" i="1"/>
  <c r="BF314" i="1"/>
  <c r="BF357" i="1"/>
  <c r="BF145" i="1"/>
  <c r="BF183" i="1"/>
  <c r="BF554" i="1"/>
  <c r="BF237" i="1"/>
  <c r="BF196" i="1"/>
  <c r="BF325" i="1"/>
  <c r="BF130" i="1"/>
  <c r="BF238" i="1"/>
  <c r="BF567" i="1"/>
  <c r="BF507" i="1"/>
  <c r="BF581" i="1"/>
  <c r="BF315" i="1"/>
  <c r="BF13" i="1"/>
  <c r="BF65" i="1"/>
  <c r="BF589" i="1"/>
  <c r="BF16" i="1"/>
  <c r="BF6" i="1"/>
  <c r="BF239" i="1"/>
  <c r="BF596" i="1"/>
  <c r="BF370" i="1"/>
  <c r="BF95" i="1"/>
  <c r="BF174" i="1"/>
  <c r="BF334" i="1"/>
  <c r="BF8" i="1"/>
  <c r="BF225" i="1"/>
  <c r="BF599" i="1"/>
  <c r="BF283" i="1"/>
  <c r="BF231" i="1"/>
  <c r="BF288" i="1"/>
  <c r="BF30" i="1"/>
  <c r="BF316" i="1"/>
  <c r="BF508" i="1"/>
  <c r="BF201" i="1"/>
  <c r="BF335" i="1"/>
  <c r="BF69" i="1"/>
  <c r="BF91" i="1"/>
  <c r="BF582" i="1"/>
  <c r="BF124" i="1"/>
  <c r="BF232" i="1"/>
  <c r="BF191" i="1"/>
  <c r="BF72" i="1"/>
  <c r="BF593" i="1"/>
  <c r="BF31" i="1"/>
  <c r="BF119" i="1"/>
  <c r="BF563" i="1"/>
  <c r="BF600" i="1"/>
  <c r="BF330" i="1"/>
  <c r="BF62" i="1"/>
  <c r="BF555" i="1"/>
  <c r="BF89" i="1"/>
  <c r="BF156" i="1"/>
  <c r="BF336" i="1"/>
  <c r="BF564" i="1"/>
  <c r="BF246" i="1"/>
  <c r="BF188" i="1"/>
  <c r="BF70" i="1"/>
  <c r="BF354" i="1"/>
  <c r="BF590" i="1"/>
  <c r="BF189" i="1"/>
  <c r="BF14" i="1"/>
  <c r="BF324" i="1"/>
  <c r="BF197" i="1"/>
  <c r="BF63" i="1"/>
  <c r="BF202" i="1"/>
  <c r="BF509" i="1"/>
  <c r="BF71" i="1"/>
  <c r="BF561" i="1"/>
  <c r="BF568" i="1"/>
  <c r="BF51" i="1"/>
  <c r="BF597" i="1"/>
  <c r="BF583" i="1"/>
  <c r="BF584" i="1"/>
  <c r="BF101" i="1"/>
  <c r="BF510" i="1"/>
  <c r="BF141" i="1"/>
  <c r="BF96" i="1"/>
  <c r="BF111" i="1"/>
  <c r="BF99" i="1"/>
  <c r="BF337" i="1"/>
  <c r="BF358" i="1"/>
  <c r="BF375" i="1"/>
  <c r="BF331" i="1"/>
  <c r="BF505" i="1"/>
  <c r="BF114" i="1"/>
  <c r="BF198" i="1"/>
  <c r="BF57" i="1"/>
  <c r="BF100" i="1"/>
  <c r="BF565" i="1"/>
  <c r="BF175" i="1"/>
  <c r="BF199" i="1"/>
  <c r="BF127" i="1"/>
  <c r="BF376" i="1"/>
  <c r="BF511" i="1"/>
  <c r="BF17" i="1"/>
  <c r="BF533" i="1"/>
  <c r="BF556" i="1"/>
  <c r="BF203" i="1"/>
  <c r="BF585" i="1"/>
  <c r="BF320" i="1"/>
  <c r="BF131" i="1"/>
  <c r="BF122" i="1"/>
  <c r="BF125" i="1"/>
  <c r="BF338" i="1"/>
  <c r="BF566" i="1"/>
  <c r="BF326" i="1"/>
  <c r="BF97" i="1"/>
  <c r="BF310" i="1"/>
  <c r="BF132" i="1"/>
  <c r="BF268" i="1"/>
  <c r="BF512" i="1"/>
  <c r="BF557" i="1"/>
  <c r="BF506" i="1"/>
  <c r="BF560" i="1"/>
  <c r="BF126" i="1"/>
  <c r="BF279" i="1"/>
  <c r="BF233" i="1"/>
  <c r="BF117" i="1"/>
  <c r="BF184" i="1"/>
  <c r="BF247" i="1"/>
  <c r="BF176" i="1"/>
  <c r="BF73" i="1"/>
  <c r="BF15" i="1"/>
  <c r="BF558" i="1"/>
  <c r="BF75" i="1"/>
  <c r="BF528" i="1"/>
  <c r="BF562" i="1"/>
  <c r="BF115" i="1"/>
  <c r="BF327" i="1"/>
  <c r="BF311" i="1"/>
  <c r="BF41" i="1"/>
  <c r="BF120" i="1"/>
  <c r="BF513" i="1"/>
  <c r="BF504" i="1"/>
  <c r="BF9" i="1"/>
  <c r="BF312" i="1"/>
  <c r="BF118" i="1"/>
  <c r="BF128" i="1"/>
  <c r="BF594" i="1"/>
  <c r="BF514" i="1"/>
  <c r="BF559" i="1"/>
  <c r="BF537" i="1"/>
  <c r="BF534" i="1"/>
  <c r="BF539" i="1"/>
  <c r="BF530" i="1"/>
  <c r="BF598" i="1"/>
  <c r="BF587" i="1"/>
  <c r="BF427" i="1"/>
  <c r="BF478" i="1"/>
  <c r="BF419" i="1"/>
  <c r="BF366" i="1"/>
  <c r="BF281" i="1"/>
  <c r="BF455" i="1"/>
  <c r="BF361" i="1"/>
  <c r="BF483" i="1"/>
  <c r="BF479" i="1"/>
  <c r="BF422" i="1"/>
  <c r="BF423" i="1"/>
  <c r="BF456" i="1"/>
  <c r="BF313" i="1"/>
  <c r="BF426" i="1"/>
  <c r="BF420" i="1"/>
  <c r="BF446" i="1"/>
  <c r="BF484" i="1"/>
  <c r="BF429" i="1"/>
  <c r="BF450" i="1"/>
  <c r="BF448" i="1"/>
  <c r="BF461" i="1"/>
  <c r="BF487" i="1"/>
  <c r="BF458" i="1"/>
  <c r="BF485" i="1"/>
  <c r="BF486" i="1"/>
  <c r="BF490" i="1"/>
  <c r="BF491" i="1"/>
  <c r="BF443" i="1"/>
  <c r="BF417" i="1"/>
  <c r="BF418" i="1"/>
  <c r="BF401" i="1"/>
  <c r="BF480" i="1"/>
  <c r="BF451" i="1"/>
  <c r="BF355" i="1"/>
  <c r="BF403" i="1"/>
  <c r="BF444" i="1"/>
  <c r="BF339" i="1"/>
  <c r="BF332" i="1"/>
  <c r="BF424" i="1"/>
  <c r="BF459" i="1"/>
  <c r="BF481" i="1"/>
  <c r="BF452" i="1"/>
  <c r="BF394" i="1"/>
  <c r="BF397" i="1"/>
  <c r="BF398" i="1"/>
  <c r="BF488" i="1"/>
  <c r="BF492" i="1"/>
  <c r="BF425" i="1"/>
  <c r="BF445" i="1"/>
  <c r="BF371" i="1"/>
  <c r="BF460" i="1"/>
  <c r="BF399" i="1"/>
  <c r="BF489" i="1"/>
  <c r="BF453" i="1"/>
  <c r="BF402" i="1"/>
  <c r="BF269" i="1"/>
  <c r="BF267" i="1"/>
  <c r="BF321" i="1"/>
  <c r="BF482" i="1"/>
  <c r="BF421" i="1"/>
  <c r="BF264" i="1"/>
  <c r="BF395" i="1"/>
  <c r="BF396" i="1"/>
  <c r="BF404" i="1"/>
  <c r="BF400" i="1"/>
  <c r="BF226" i="1"/>
  <c r="BF200" i="1"/>
  <c r="BF234" i="1"/>
  <c r="BF177" i="1"/>
  <c r="BF240" i="1"/>
  <c r="BF529" i="1"/>
  <c r="BF322" i="1"/>
  <c r="BF317" i="1"/>
  <c r="BF292" i="1"/>
  <c r="BF285" i="1"/>
  <c r="BF328" i="1"/>
  <c r="BF293" i="1"/>
  <c r="BF265" i="1"/>
  <c r="BF319" i="1"/>
  <c r="BF289" i="1"/>
  <c r="BF185" i="1"/>
  <c r="BF23" i="1"/>
  <c r="BF415" i="1"/>
  <c r="BF476" i="1"/>
  <c r="BF416" i="1"/>
  <c r="BF50" i="1"/>
  <c r="BF442" i="1"/>
  <c r="BF172" i="1"/>
  <c r="BF24" i="1"/>
  <c r="BF4" i="1"/>
  <c r="BF351" i="1"/>
  <c r="BF87" i="1"/>
  <c r="BF171" i="1"/>
  <c r="BF49" i="1"/>
  <c r="BF3" i="1"/>
  <c r="BF2" i="1"/>
  <c r="BF350" i="1"/>
  <c r="BF525" i="1"/>
  <c r="BF553" i="1"/>
  <c r="BF503" i="1"/>
  <c r="BF277" i="1"/>
  <c r="BF276" i="1"/>
  <c r="BF578" i="1"/>
  <c r="BF308" i="1"/>
  <c r="BF524" i="1"/>
  <c r="BF414" i="1"/>
  <c r="BF577" i="1"/>
  <c r="BF349" i="1"/>
  <c r="BF307" i="1"/>
  <c r="AN157" i="1"/>
  <c r="AN36" i="1"/>
  <c r="AN66" i="1"/>
  <c r="AN28" i="1"/>
  <c r="AN161" i="1"/>
  <c r="AN477" i="1"/>
  <c r="AN147" i="1"/>
  <c r="AN454" i="1"/>
  <c r="AN76" i="1"/>
  <c r="AN121" i="1"/>
  <c r="AN3" i="1"/>
  <c r="AN10" i="1"/>
  <c r="AN58" i="1"/>
  <c r="AN457" i="1"/>
  <c r="AN321" i="1"/>
  <c r="AN359" i="1"/>
  <c r="AN600" i="1"/>
  <c r="AN174" i="1"/>
  <c r="AN313" i="1"/>
  <c r="AN461" i="1"/>
  <c r="AN516" i="1"/>
  <c r="AN526" i="1"/>
  <c r="AN377" i="1"/>
  <c r="AN450" i="1"/>
  <c r="AN451" i="1"/>
  <c r="AN266" i="1"/>
  <c r="AN558" i="1"/>
  <c r="AN341" i="1"/>
  <c r="AN274" i="1"/>
  <c r="AN594" i="1"/>
  <c r="AN294" i="1"/>
  <c r="AN528" i="1"/>
  <c r="AN323" i="1"/>
  <c r="AN597" i="1"/>
  <c r="AN553" i="1"/>
  <c r="AN417" i="1"/>
  <c r="AN580" i="1"/>
  <c r="AN599" i="1"/>
  <c r="AN563" i="1"/>
  <c r="AN508" i="1"/>
  <c r="AN589" i="1"/>
  <c r="AN322" i="1"/>
  <c r="AN337" i="1"/>
  <c r="AN403" i="1"/>
  <c r="AN419" i="1"/>
  <c r="AN507" i="1"/>
  <c r="AN542" i="1"/>
  <c r="AN310" i="1"/>
  <c r="AN510" i="1"/>
  <c r="AN584" i="1"/>
  <c r="AN368" i="1"/>
  <c r="AN452" i="1"/>
  <c r="AN267" i="1"/>
  <c r="AN541" i="1"/>
  <c r="AN226" i="1"/>
  <c r="AN268" i="1"/>
  <c r="AN369" i="1"/>
  <c r="AN567" i="1"/>
  <c r="AN486" i="1"/>
  <c r="AN81" i="1"/>
  <c r="AN585" i="1"/>
  <c r="AN355" i="1"/>
  <c r="AN117" i="1"/>
  <c r="AN237" i="1"/>
  <c r="AN596" i="1"/>
  <c r="AN378" i="1"/>
  <c r="AN314" i="1"/>
  <c r="AN96" i="1"/>
  <c r="AN195" i="1"/>
  <c r="AN327" i="1"/>
  <c r="AN15" i="1"/>
  <c r="AN115" i="1"/>
  <c r="AN590" i="1"/>
  <c r="AN338" i="1"/>
  <c r="AN557" i="1"/>
  <c r="AN565" i="1"/>
  <c r="AN13" i="1"/>
  <c r="AN238" i="1"/>
  <c r="AN488" i="1"/>
  <c r="AN336" i="1"/>
  <c r="AN357" i="1"/>
  <c r="AN504" i="1"/>
  <c r="AN269" i="1"/>
  <c r="AN492" i="1"/>
  <c r="AN40" i="1"/>
  <c r="AN73" i="1"/>
  <c r="AN101" i="1"/>
  <c r="AN53" i="1"/>
  <c r="AN125" i="1"/>
  <c r="AN197" i="1"/>
  <c r="AN156" i="1"/>
  <c r="AN279" i="1"/>
  <c r="AN326" i="1"/>
  <c r="AN351" i="1"/>
  <c r="AN339" i="1"/>
  <c r="AN335" i="1"/>
  <c r="AN288" i="1"/>
  <c r="AN370" i="1"/>
  <c r="AN265" i="1"/>
  <c r="AN317" i="1"/>
  <c r="AN396" i="1"/>
  <c r="AN445" i="1"/>
  <c r="AN425" i="1"/>
  <c r="AN424" i="1"/>
  <c r="AN513" i="1"/>
  <c r="AN560" i="1"/>
  <c r="AN566" i="1"/>
  <c r="AN533" i="1"/>
  <c r="AN593" i="1"/>
  <c r="AN534" i="1"/>
  <c r="AN531" i="1"/>
  <c r="AN27" i="1"/>
  <c r="AN220" i="1"/>
  <c r="AN136" i="1"/>
  <c r="AN394" i="1"/>
  <c r="AN464" i="1"/>
  <c r="AN550" i="1"/>
  <c r="AN522" i="1"/>
  <c r="AN517" i="1"/>
  <c r="AN482" i="1"/>
  <c r="AN400" i="1"/>
  <c r="AN443" i="1"/>
  <c r="AN352" i="1"/>
  <c r="AN312" i="1"/>
  <c r="AN399" i="1"/>
  <c r="AN562" i="1"/>
  <c r="AN405" i="1"/>
  <c r="AN506" i="1"/>
  <c r="AN232" i="1"/>
  <c r="AN65" i="1"/>
  <c r="AN189" i="1"/>
  <c r="AN537" i="1"/>
  <c r="AN234" i="1"/>
  <c r="AN282" i="1"/>
  <c r="AN420" i="1"/>
  <c r="AN72" i="1"/>
  <c r="AN63" i="1"/>
  <c r="AN17" i="1"/>
  <c r="AN311" i="1"/>
  <c r="AN588" i="1"/>
  <c r="AN277" i="1"/>
  <c r="AN176" i="1"/>
  <c r="AN42" i="1"/>
  <c r="AN414" i="1"/>
  <c r="AN144" i="1"/>
  <c r="AN511" i="1"/>
  <c r="AN142" i="1"/>
  <c r="AN37" i="1"/>
  <c r="AN29" i="1"/>
  <c r="AN143" i="1"/>
  <c r="AN151" i="1"/>
  <c r="AN110" i="1"/>
  <c r="AN383" i="1"/>
  <c r="AN300" i="1"/>
  <c r="AN406" i="1"/>
  <c r="AN606" i="1"/>
  <c r="AN602" i="1"/>
  <c r="AN228" i="1"/>
  <c r="AN9" i="1"/>
  <c r="AN586" i="1"/>
  <c r="AN181" i="1"/>
  <c r="AN231" i="1"/>
  <c r="AN487" i="1"/>
  <c r="AN397" i="1"/>
  <c r="AN62" i="1"/>
  <c r="AN123" i="1"/>
  <c r="AN587" i="1"/>
  <c r="AN555" i="1"/>
  <c r="AN448" i="1"/>
  <c r="AN512" i="1"/>
  <c r="AN227" i="1"/>
  <c r="AN532" i="1"/>
  <c r="AN11" i="1"/>
  <c r="AN364" i="1"/>
  <c r="AN71" i="1"/>
  <c r="AN365" i="1"/>
  <c r="AN556" i="1"/>
  <c r="AN363" i="1"/>
  <c r="AN75" i="1"/>
  <c r="AN290" i="1"/>
  <c r="AN530" i="1"/>
  <c r="AN186" i="1"/>
  <c r="AN74" i="1"/>
  <c r="AN182" i="1"/>
  <c r="AN245" i="1"/>
  <c r="AN458" i="1"/>
  <c r="AN223" i="1"/>
  <c r="AN233" i="1"/>
  <c r="AN64" i="1"/>
  <c r="AN31" i="1"/>
  <c r="AN70" i="1"/>
  <c r="AN309" i="1"/>
  <c r="AN318" i="1"/>
  <c r="AN601" i="1"/>
  <c r="AN379" i="1"/>
  <c r="AN88" i="1"/>
  <c r="AN201" i="1"/>
  <c r="AN244" i="1"/>
  <c r="AN194" i="1"/>
  <c r="AN39" i="1"/>
  <c r="AN595" i="1"/>
  <c r="AN354" i="1"/>
  <c r="AN287" i="1"/>
  <c r="AN429" i="1"/>
  <c r="AN478" i="1"/>
  <c r="AN6" i="1"/>
  <c r="AN67" i="1"/>
  <c r="AN247" i="1"/>
  <c r="AN141" i="1"/>
  <c r="AN154" i="1"/>
  <c r="AN113" i="1"/>
  <c r="AN373" i="1"/>
  <c r="AN367" i="1"/>
  <c r="AN538" i="1"/>
  <c r="AN159" i="1"/>
  <c r="AN98" i="1"/>
  <c r="AN263" i="1"/>
  <c r="AN329" i="1"/>
  <c r="AN55" i="1"/>
  <c r="AN160" i="1"/>
  <c r="AN283" i="1"/>
  <c r="AN34" i="1"/>
  <c r="AN229" i="1"/>
  <c r="AN395" i="1"/>
  <c r="AN540" i="1"/>
  <c r="AN148" i="1"/>
  <c r="AN153" i="1"/>
  <c r="AN490" i="1"/>
  <c r="AN305" i="1"/>
  <c r="AN514" i="1"/>
  <c r="AN426" i="1"/>
  <c r="AN69" i="1"/>
  <c r="AN12" i="1"/>
  <c r="AN25" i="1"/>
  <c r="AN68" i="1"/>
  <c r="AN119" i="1"/>
  <c r="AN200" i="1"/>
  <c r="AN340" i="1"/>
  <c r="AN281" i="1"/>
  <c r="AN366" i="1"/>
  <c r="AN280" i="1"/>
  <c r="AN319" i="1"/>
  <c r="AN289" i="1"/>
  <c r="AN460" i="1"/>
  <c r="AN524" i="1"/>
  <c r="AN104" i="1"/>
  <c r="AN215" i="1"/>
  <c r="AN389" i="1"/>
  <c r="AN298" i="1"/>
  <c r="AN607" i="1"/>
  <c r="AN26" i="1"/>
  <c r="AN564" i="1"/>
  <c r="AN324" i="1"/>
  <c r="AN561" i="1"/>
  <c r="AN61" i="1"/>
  <c r="AN350" i="1"/>
  <c r="AN236" i="1"/>
  <c r="AN199" i="1"/>
  <c r="AN35" i="1"/>
  <c r="AN453" i="1"/>
  <c r="AN150" i="1"/>
  <c r="AN484" i="1"/>
  <c r="AN111" i="1"/>
  <c r="AN94" i="1"/>
  <c r="AN45" i="1"/>
  <c r="AN86" i="1"/>
  <c r="AN574" i="1"/>
  <c r="AN543" i="1"/>
  <c r="AN177" i="1"/>
  <c r="AN422" i="1"/>
  <c r="AN375" i="1"/>
  <c r="AN583" i="1"/>
  <c r="AN456" i="1"/>
  <c r="AN239" i="1"/>
  <c r="AN358" i="1"/>
  <c r="AN155" i="1"/>
  <c r="AN455" i="1"/>
  <c r="AN206" i="1"/>
  <c r="AN152" i="1"/>
  <c r="AN30" i="1"/>
  <c r="AN292" i="1"/>
  <c r="AN41" i="1"/>
  <c r="AN286" i="1"/>
  <c r="AN168" i="1"/>
  <c r="AN605" i="1"/>
  <c r="AN246" i="1"/>
  <c r="AN503" i="1"/>
  <c r="AN592" i="1"/>
  <c r="AN114" i="1"/>
  <c r="AN325" i="1"/>
  <c r="AN51" i="1"/>
  <c r="AN360" i="1"/>
  <c r="AN202" i="1"/>
  <c r="AN126" i="1"/>
  <c r="AN14" i="1"/>
  <c r="AN345" i="1"/>
  <c r="AN146" i="1"/>
  <c r="AN398" i="1"/>
  <c r="AN479" i="1"/>
  <c r="AN203" i="1"/>
  <c r="AN178" i="1"/>
  <c r="AN371" i="1"/>
  <c r="AN489" i="1"/>
  <c r="AN434" i="1"/>
  <c r="AN183" i="1"/>
  <c r="AN579" i="1"/>
  <c r="AN568" i="1"/>
  <c r="AN295" i="1"/>
  <c r="AN243" i="1"/>
  <c r="AN8" i="1"/>
  <c r="AN483" i="1"/>
  <c r="AN401" i="1"/>
  <c r="AN569" i="1"/>
  <c r="AN578" i="1"/>
  <c r="AN122" i="1"/>
  <c r="AN356" i="1"/>
  <c r="AN505" i="1"/>
  <c r="AN90" i="1"/>
  <c r="AN509" i="1"/>
  <c r="AN480" i="1"/>
  <c r="AN56" i="1"/>
  <c r="AN446" i="1"/>
  <c r="AN224" i="1"/>
  <c r="AN57" i="1"/>
  <c r="AN16" i="1"/>
  <c r="AN188" i="1"/>
  <c r="AN185" i="1"/>
  <c r="AN127" i="1"/>
  <c r="AN187" i="1"/>
  <c r="AN349" i="1"/>
  <c r="AN207" i="1"/>
  <c r="AN139" i="1"/>
  <c r="AN372" i="1"/>
  <c r="AN380" i="1"/>
  <c r="AN348" i="1"/>
  <c r="AN385" i="1"/>
  <c r="AN529" i="1"/>
  <c r="AN276" i="1"/>
  <c r="AN158" i="1"/>
  <c r="AN535" i="1"/>
  <c r="AN402" i="1"/>
  <c r="AN333" i="1"/>
  <c r="AN539" i="1"/>
  <c r="AN92" i="1"/>
  <c r="AN43" i="1"/>
  <c r="AN331" i="1"/>
  <c r="AN99" i="1"/>
  <c r="AN240" i="1"/>
  <c r="AN315" i="1"/>
  <c r="AN89" i="1"/>
  <c r="AN285" i="1"/>
  <c r="AN132" i="1"/>
  <c r="AN536" i="1"/>
  <c r="AN54" i="1"/>
  <c r="AN225" i="1"/>
  <c r="AN362" i="1"/>
  <c r="AN527" i="1"/>
  <c r="AN485" i="1"/>
  <c r="AN582" i="1"/>
  <c r="AN559" i="1"/>
  <c r="AN130" i="1"/>
  <c r="AN191" i="1"/>
  <c r="AN332" i="1"/>
  <c r="AN598" i="1"/>
  <c r="AN481" i="1"/>
  <c r="AN515" i="1"/>
  <c r="AN120" i="1"/>
  <c r="AN198" i="1"/>
  <c r="AN270" i="1"/>
  <c r="AN284" i="1"/>
  <c r="AN149" i="1"/>
  <c r="AN491" i="1"/>
  <c r="AN97" i="1"/>
  <c r="AN328" i="1"/>
  <c r="AN316" i="1"/>
  <c r="AN184" i="1"/>
  <c r="AN459" i="1"/>
  <c r="AN100" i="1"/>
  <c r="AN95" i="1"/>
  <c r="AN179" i="1"/>
  <c r="AN334" i="1"/>
  <c r="AN38" i="1"/>
  <c r="AN118" i="1"/>
  <c r="AN131" i="1"/>
  <c r="AN175" i="1"/>
  <c r="AN124" i="1"/>
  <c r="AN230" i="1"/>
  <c r="AN423" i="1"/>
  <c r="AN554" i="1"/>
  <c r="AN577" i="1"/>
  <c r="AN107" i="1"/>
  <c r="AN163" i="1"/>
  <c r="AN376" i="1"/>
  <c r="AN271" i="1"/>
  <c r="AN297" i="1"/>
  <c r="AN308" i="1"/>
  <c r="AN444" i="1"/>
  <c r="AN18" i="1"/>
  <c r="AN145" i="1"/>
  <c r="AN264" i="1"/>
  <c r="AN353" i="1"/>
  <c r="AN296" i="1"/>
  <c r="AN293" i="1"/>
  <c r="AN307" i="1"/>
  <c r="AN320" i="1"/>
  <c r="AN251" i="1"/>
  <c r="AN196" i="1"/>
  <c r="AN278" i="1"/>
  <c r="AN259" i="1"/>
  <c r="AN169" i="1"/>
  <c r="AN304" i="1"/>
  <c r="AN301" i="1"/>
  <c r="AN208" i="1"/>
  <c r="AN361" i="1"/>
  <c r="AN252" i="1"/>
  <c r="AN128" i="1"/>
  <c r="AN291" i="1"/>
  <c r="AN374" i="1"/>
  <c r="AN190" i="1"/>
  <c r="AN342" i="1"/>
  <c r="AN253" i="1"/>
  <c r="AN214" i="1"/>
  <c r="AN137" i="1"/>
  <c r="AN217" i="1"/>
  <c r="AN254" i="1"/>
  <c r="AN258" i="1"/>
  <c r="AN260" i="1"/>
  <c r="AN166" i="1"/>
  <c r="AN164" i="1"/>
  <c r="AN216" i="1"/>
  <c r="AN249" i="1"/>
  <c r="AN167" i="1"/>
  <c r="AN255" i="1"/>
  <c r="AN384" i="1"/>
  <c r="AN381" i="1"/>
  <c r="AN272" i="1"/>
  <c r="AN386" i="1"/>
  <c r="AN382" i="1"/>
  <c r="AN387" i="1"/>
  <c r="AN302" i="1"/>
  <c r="AN390" i="1"/>
  <c r="AN392" i="1"/>
  <c r="AN212" i="1"/>
  <c r="AN330" i="1"/>
  <c r="AN256" i="1"/>
  <c r="AN170" i="1"/>
  <c r="AN138" i="1"/>
  <c r="AN140" i="1"/>
  <c r="AN135" i="1"/>
  <c r="AN218" i="1"/>
  <c r="AN209" i="1"/>
  <c r="AN250" i="1"/>
  <c r="AN262" i="1"/>
  <c r="AN221" i="1"/>
  <c r="AN165" i="1"/>
  <c r="AN219" i="1"/>
  <c r="AN213" i="1"/>
  <c r="AN388" i="1"/>
  <c r="AN275" i="1"/>
  <c r="AN346" i="1"/>
  <c r="AN343" i="1"/>
  <c r="AN344" i="1"/>
  <c r="AN347" i="1"/>
  <c r="AN391" i="1"/>
  <c r="AN393" i="1"/>
  <c r="AN299" i="1"/>
  <c r="AN306" i="1"/>
  <c r="AN303" i="1"/>
  <c r="AN210" i="1"/>
  <c r="AN211" i="1"/>
  <c r="AN273" i="1"/>
  <c r="AN257" i="1"/>
  <c r="AN591" i="1"/>
  <c r="AN433" i="1"/>
  <c r="AN493" i="1"/>
  <c r="AN466" i="1"/>
  <c r="AN475" i="1"/>
  <c r="AN467" i="1"/>
  <c r="AN521" i="1"/>
  <c r="AN603" i="1"/>
  <c r="AN518" i="1"/>
  <c r="AN427" i="1"/>
  <c r="AN91" i="1"/>
  <c r="AN581" i="1"/>
  <c r="AN19" i="1"/>
  <c r="AN79" i="1"/>
  <c r="AN108" i="1"/>
  <c r="AN85" i="1"/>
  <c r="AN82" i="1"/>
  <c r="AN80" i="1"/>
  <c r="AN77" i="1"/>
  <c r="AN22" i="1"/>
  <c r="AN20" i="1"/>
  <c r="AN21" i="1"/>
  <c r="AN48" i="1"/>
  <c r="AN109" i="1"/>
  <c r="AN83" i="1"/>
  <c r="AN105" i="1"/>
  <c r="AN435" i="1"/>
  <c r="AN409" i="1"/>
  <c r="AN468" i="1"/>
  <c r="AN469" i="1"/>
  <c r="AN496" i="1"/>
  <c r="AN472" i="1"/>
  <c r="AN437" i="1"/>
  <c r="AN438" i="1"/>
  <c r="AN570" i="1"/>
  <c r="AN571" i="1"/>
  <c r="AN523" i="1"/>
  <c r="AN519" i="1"/>
  <c r="AN544" i="1"/>
  <c r="AN545" i="1"/>
  <c r="AN548" i="1"/>
  <c r="AN525" i="1"/>
  <c r="AN470" i="1"/>
  <c r="AN404" i="1"/>
  <c r="AN418" i="1"/>
  <c r="AN47" i="1"/>
  <c r="AN84" i="1"/>
  <c r="AN106" i="1"/>
  <c r="AN494" i="1"/>
  <c r="AN439" i="1"/>
  <c r="AN473" i="1"/>
  <c r="AN474" i="1"/>
  <c r="AN497" i="1"/>
  <c r="AN502" i="1"/>
  <c r="AN411" i="1"/>
  <c r="AN471" i="1"/>
  <c r="AN500" i="1"/>
  <c r="AN410" i="1"/>
  <c r="AN465" i="1"/>
  <c r="AN432" i="1"/>
  <c r="AN440" i="1"/>
  <c r="AN407" i="1"/>
  <c r="AN408" i="1"/>
  <c r="AN498" i="1"/>
  <c r="AN495" i="1"/>
  <c r="AN501" i="1"/>
  <c r="AN499" i="1"/>
  <c r="AN441" i="1"/>
  <c r="AN608" i="1"/>
  <c r="AN604" i="1"/>
  <c r="AN549" i="1"/>
  <c r="AN546" i="1"/>
  <c r="AN520" i="1"/>
  <c r="AN572" i="1"/>
  <c r="AN575" i="1"/>
  <c r="AN576" i="1"/>
  <c r="AN551" i="1"/>
  <c r="AN547" i="1"/>
  <c r="AN552" i="1"/>
  <c r="AN573" i="1"/>
  <c r="AN421" i="1"/>
  <c r="AN78" i="1"/>
  <c r="AN134" i="1"/>
  <c r="AN412" i="1"/>
  <c r="AN436" i="1"/>
  <c r="AN46" i="1"/>
  <c r="AN609" i="1"/>
  <c r="AM594" i="1"/>
  <c r="AM248" i="1"/>
  <c r="AM228" i="1"/>
  <c r="AM294" i="1"/>
  <c r="AM232" i="1"/>
  <c r="AM605" i="1"/>
  <c r="AM9" i="1"/>
  <c r="AM183" i="1"/>
  <c r="AM208" i="1"/>
  <c r="AM442" i="1"/>
  <c r="AM529" i="1"/>
  <c r="AM276" i="1"/>
  <c r="AM158" i="1"/>
  <c r="AM447" i="1"/>
  <c r="AM482" i="1"/>
  <c r="AM528" i="1"/>
  <c r="AM535" i="1"/>
  <c r="AM26" i="1"/>
  <c r="AM428" i="1"/>
  <c r="AM402" i="1"/>
  <c r="AM526" i="1"/>
  <c r="AM586" i="1"/>
  <c r="AM400" i="1"/>
  <c r="AM59" i="1"/>
  <c r="AM323" i="1"/>
  <c r="AM246" i="1"/>
  <c r="AM181" i="1"/>
  <c r="AM518" i="1"/>
  <c r="AM152" i="1"/>
  <c r="AM204" i="1"/>
  <c r="AM597" i="1"/>
  <c r="AM173" i="1"/>
  <c r="AM553" i="1"/>
  <c r="AM231" i="1"/>
  <c r="AM487" i="1"/>
  <c r="AM44" i="1"/>
  <c r="AM417" i="1"/>
  <c r="AM102" i="1"/>
  <c r="AM397" i="1"/>
  <c r="AM413" i="1"/>
  <c r="AM333" i="1"/>
  <c r="AM377" i="1"/>
  <c r="AM361" i="1"/>
  <c r="AM62" i="1"/>
  <c r="AM579" i="1"/>
  <c r="AM539" i="1"/>
  <c r="AM222" i="1"/>
  <c r="AM580" i="1"/>
  <c r="AM92" i="1"/>
  <c r="AM58" i="1"/>
  <c r="AM123" i="1"/>
  <c r="AM599" i="1"/>
  <c r="AM587" i="1"/>
  <c r="AM65" i="1"/>
  <c r="AM145" i="1"/>
  <c r="AM353" i="1"/>
  <c r="AM555" i="1"/>
  <c r="AM103" i="1"/>
  <c r="AM564" i="1"/>
  <c r="AM448" i="1"/>
  <c r="AM87" i="1"/>
  <c r="AM563" i="1"/>
  <c r="AM508" i="1"/>
  <c r="AM30" i="1"/>
  <c r="AM177" i="1"/>
  <c r="AM589" i="1"/>
  <c r="AM512" i="1"/>
  <c r="AM322" i="1"/>
  <c r="AM503" i="1"/>
  <c r="AM43" i="1"/>
  <c r="AM189" i="1"/>
  <c r="AM331" i="1"/>
  <c r="AM422" i="1"/>
  <c r="AM205" i="1"/>
  <c r="AM227" i="1"/>
  <c r="AM337" i="1"/>
  <c r="AM592" i="1"/>
  <c r="AM525" i="1"/>
  <c r="AM532" i="1"/>
  <c r="AM99" i="1"/>
  <c r="AM11" i="1"/>
  <c r="AM537" i="1"/>
  <c r="AM364" i="1"/>
  <c r="AM252" i="1"/>
  <c r="AM324" i="1"/>
  <c r="AM114" i="1"/>
  <c r="AM71" i="1"/>
  <c r="AM234" i="1"/>
  <c r="AM365" i="1"/>
  <c r="AM282" i="1"/>
  <c r="AM240" i="1"/>
  <c r="AM375" i="1"/>
  <c r="AM315" i="1"/>
  <c r="AM556" i="1"/>
  <c r="AM325" i="1"/>
  <c r="AM568" i="1"/>
  <c r="AM583" i="1"/>
  <c r="AM403" i="1"/>
  <c r="AM443" i="1"/>
  <c r="AM419" i="1"/>
  <c r="AM89" i="1"/>
  <c r="AM507" i="1"/>
  <c r="AM285" i="1"/>
  <c r="AM36" i="1"/>
  <c r="AM295" i="1"/>
  <c r="AM363" i="1"/>
  <c r="AM427" i="1"/>
  <c r="AM463" i="1"/>
  <c r="AM416" i="1"/>
  <c r="AM420" i="1"/>
  <c r="AM162" i="1"/>
  <c r="AM542" i="1"/>
  <c r="AM72" i="1"/>
  <c r="AM75" i="1"/>
  <c r="AM132" i="1"/>
  <c r="AM290" i="1"/>
  <c r="AM310" i="1"/>
  <c r="AM536" i="1"/>
  <c r="AM510" i="1"/>
  <c r="AM561" i="1"/>
  <c r="AM530" i="1"/>
  <c r="AM352" i="1"/>
  <c r="AM63" i="1"/>
  <c r="AM54" i="1"/>
  <c r="AM186" i="1"/>
  <c r="AM584" i="1"/>
  <c r="AM49" i="1"/>
  <c r="AM456" i="1"/>
  <c r="AM74" i="1"/>
  <c r="AM182" i="1"/>
  <c r="AM225" i="1"/>
  <c r="AM245" i="1"/>
  <c r="AM24" i="1"/>
  <c r="AM368" i="1"/>
  <c r="AM458" i="1"/>
  <c r="AM452" i="1"/>
  <c r="AM235" i="1"/>
  <c r="AM61" i="1"/>
  <c r="AM267" i="1"/>
  <c r="AM477" i="1"/>
  <c r="AM541" i="1"/>
  <c r="AM51" i="1"/>
  <c r="AM226" i="1"/>
  <c r="AM223" i="1"/>
  <c r="AM360" i="1"/>
  <c r="AM180" i="1"/>
  <c r="AM350" i="1"/>
  <c r="AM233" i="1"/>
  <c r="AM60" i="1"/>
  <c r="AM64" i="1"/>
  <c r="AM17" i="1"/>
  <c r="AM31" i="1"/>
  <c r="AM70" i="1"/>
  <c r="AM243" i="1"/>
  <c r="AM309" i="1"/>
  <c r="AM311" i="1"/>
  <c r="AM268" i="1"/>
  <c r="AM362" i="1"/>
  <c r="AM369" i="1"/>
  <c r="AM567" i="1"/>
  <c r="AM527" i="1"/>
  <c r="AM321" i="1"/>
  <c r="AM202" i="1"/>
  <c r="AM236" i="1"/>
  <c r="AM485" i="1"/>
  <c r="AM486" i="1"/>
  <c r="AM8" i="1"/>
  <c r="AM588" i="1"/>
  <c r="AM126" i="1"/>
  <c r="AM81" i="1"/>
  <c r="AM277" i="1"/>
  <c r="AM14" i="1"/>
  <c r="AM176" i="1"/>
  <c r="AM199" i="1"/>
  <c r="AM318" i="1"/>
  <c r="AM292" i="1"/>
  <c r="AM585" i="1"/>
  <c r="AM355" i="1"/>
  <c r="AM483" i="1"/>
  <c r="AM345" i="1"/>
  <c r="AM601" i="1"/>
  <c r="AM379" i="1"/>
  <c r="AM88" i="1"/>
  <c r="AM42" i="1"/>
  <c r="AM117" i="1"/>
  <c r="AM201" i="1"/>
  <c r="AM244" i="1"/>
  <c r="AM582" i="1"/>
  <c r="AM359" i="1"/>
  <c r="AM194" i="1"/>
  <c r="AM128" i="1"/>
  <c r="AM296" i="1"/>
  <c r="AM237" i="1"/>
  <c r="AM39" i="1"/>
  <c r="AM35" i="1"/>
  <c r="AM293" i="1"/>
  <c r="AM401" i="1"/>
  <c r="AM569" i="1"/>
  <c r="AM596" i="1"/>
  <c r="AM239" i="1"/>
  <c r="AM378" i="1"/>
  <c r="AM559" i="1"/>
  <c r="AM414" i="1"/>
  <c r="AM421" i="1"/>
  <c r="AM578" i="1"/>
  <c r="AM595" i="1"/>
  <c r="AM130" i="1"/>
  <c r="AM354" i="1"/>
  <c r="AM287" i="1"/>
  <c r="AM591" i="1"/>
  <c r="AM429" i="1"/>
  <c r="AM261" i="1"/>
  <c r="AM478" i="1"/>
  <c r="AM314" i="1"/>
  <c r="AM147" i="1"/>
  <c r="AM41" i="1"/>
  <c r="AM96" i="1"/>
  <c r="AM6" i="1"/>
  <c r="AM67" i="1"/>
  <c r="AM144" i="1"/>
  <c r="AM247" i="1"/>
  <c r="AM122" i="1"/>
  <c r="AM141" i="1"/>
  <c r="AM191" i="1"/>
  <c r="AM195" i="1"/>
  <c r="AM154" i="1"/>
  <c r="AM146" i="1"/>
  <c r="AM113" i="1"/>
  <c r="AM327" i="1"/>
  <c r="AM332" i="1"/>
  <c r="AM373" i="1"/>
  <c r="AM291" i="1"/>
  <c r="AM367" i="1"/>
  <c r="AM356" i="1"/>
  <c r="AM505" i="1"/>
  <c r="AM600" i="1"/>
  <c r="AM598" i="1"/>
  <c r="AM308" i="1"/>
  <c r="AM538" i="1"/>
  <c r="AM454" i="1"/>
  <c r="AM481" i="1"/>
  <c r="AM159" i="1"/>
  <c r="AM286" i="1"/>
  <c r="AM453" i="1"/>
  <c r="AM450" i="1"/>
  <c r="AM515" i="1"/>
  <c r="AM129" i="1"/>
  <c r="AM15" i="1"/>
  <c r="AM98" i="1"/>
  <c r="AM120" i="1"/>
  <c r="AM115" i="1"/>
  <c r="AM198" i="1"/>
  <c r="AM150" i="1"/>
  <c r="AM270" i="1"/>
  <c r="AM263" i="1"/>
  <c r="AM329" i="1"/>
  <c r="AM284" i="1"/>
  <c r="AM590" i="1"/>
  <c r="AM451" i="1"/>
  <c r="AM55" i="1"/>
  <c r="AM93" i="1"/>
  <c r="AM449" i="1"/>
  <c r="AM160" i="1"/>
  <c r="AM415" i="1"/>
  <c r="AM149" i="1"/>
  <c r="AM491" i="1"/>
  <c r="AM462" i="1"/>
  <c r="AM97" i="1"/>
  <c r="AM338" i="1"/>
  <c r="AM358" i="1"/>
  <c r="AM283" i="1"/>
  <c r="AM266" i="1"/>
  <c r="AM328" i="1"/>
  <c r="AM511" i="1"/>
  <c r="AM558" i="1"/>
  <c r="AM557" i="1"/>
  <c r="AM565" i="1"/>
  <c r="AM212" i="1"/>
  <c r="AM192" i="1"/>
  <c r="AM13" i="1"/>
  <c r="AM316" i="1"/>
  <c r="AM238" i="1"/>
  <c r="AM174" i="1"/>
  <c r="AM488" i="1"/>
  <c r="AM341" i="1"/>
  <c r="AM307" i="1"/>
  <c r="AM142" i="1"/>
  <c r="AM28" i="1"/>
  <c r="AM121" i="1"/>
  <c r="AM5" i="1"/>
  <c r="AM34" i="1"/>
  <c r="AM90" i="1"/>
  <c r="AM4" i="1"/>
  <c r="AM184" i="1"/>
  <c r="AM229" i="1"/>
  <c r="AM320" i="1"/>
  <c r="AM336" i="1"/>
  <c r="AM374" i="1"/>
  <c r="AM509" i="1"/>
  <c r="AM161" i="1"/>
  <c r="AM395" i="1"/>
  <c r="AM484" i="1"/>
  <c r="AM459" i="1"/>
  <c r="AM480" i="1"/>
  <c r="AM540" i="1"/>
  <c r="AM148" i="1"/>
  <c r="AM100" i="1"/>
  <c r="AM95" i="1"/>
  <c r="AM56" i="1"/>
  <c r="AM179" i="1"/>
  <c r="AM153" i="1"/>
  <c r="AM190" i="1"/>
  <c r="AM334" i="1"/>
  <c r="AM357" i="1"/>
  <c r="AM23" i="1"/>
  <c r="AM50" i="1"/>
  <c r="AM504" i="1"/>
  <c r="AM133" i="1"/>
  <c r="AM446" i="1"/>
  <c r="AM398" i="1"/>
  <c r="AM490" i="1"/>
  <c r="AM251" i="1"/>
  <c r="AM305" i="1"/>
  <c r="AM224" i="1"/>
  <c r="AM514" i="1"/>
  <c r="AM426" i="1"/>
  <c r="AM269" i="1"/>
  <c r="AM7" i="1"/>
  <c r="AM492" i="1"/>
  <c r="AM193" i="1"/>
  <c r="AM313" i="1"/>
  <c r="AM479" i="1"/>
  <c r="AM40" i="1"/>
  <c r="AM73" i="1"/>
  <c r="AM52" i="1"/>
  <c r="AM57" i="1"/>
  <c r="AM111" i="1"/>
  <c r="AM101" i="1"/>
  <c r="AM69" i="1"/>
  <c r="AM91" i="1"/>
  <c r="AM16" i="1"/>
  <c r="AM12" i="1"/>
  <c r="AM94" i="1"/>
  <c r="AM38" i="1"/>
  <c r="AM25" i="1"/>
  <c r="AM37" i="1"/>
  <c r="AM10" i="1"/>
  <c r="AM3" i="1"/>
  <c r="AM2" i="1"/>
  <c r="AM76" i="1"/>
  <c r="AM33" i="1"/>
  <c r="AM68" i="1"/>
  <c r="AM53" i="1"/>
  <c r="AM66" i="1"/>
  <c r="AM29" i="1"/>
  <c r="AM32" i="1"/>
  <c r="AM118" i="1"/>
  <c r="AM125" i="1"/>
  <c r="AM131" i="1"/>
  <c r="AM203" i="1"/>
  <c r="AM175" i="1"/>
  <c r="AM197" i="1"/>
  <c r="AM188" i="1"/>
  <c r="AM156" i="1"/>
  <c r="AM119" i="1"/>
  <c r="AM196" i="1"/>
  <c r="AM178" i="1"/>
  <c r="AM143" i="1"/>
  <c r="AM151" i="1"/>
  <c r="AM185" i="1"/>
  <c r="AM200" i="1"/>
  <c r="AM155" i="1"/>
  <c r="AM242" i="1"/>
  <c r="AM116" i="1"/>
  <c r="AM127" i="1"/>
  <c r="AM172" i="1"/>
  <c r="AM171" i="1"/>
  <c r="AM124" i="1"/>
  <c r="AM187" i="1"/>
  <c r="AM112" i="1"/>
  <c r="AM230" i="1"/>
  <c r="AM241" i="1"/>
  <c r="AM157" i="1"/>
  <c r="AM312" i="1"/>
  <c r="AM264" i="1"/>
  <c r="AM279" i="1"/>
  <c r="AM326" i="1"/>
  <c r="AM371" i="1"/>
  <c r="AM351" i="1"/>
  <c r="AM339" i="1"/>
  <c r="AM330" i="1"/>
  <c r="AM335" i="1"/>
  <c r="AM288" i="1"/>
  <c r="AM370" i="1"/>
  <c r="AM340" i="1"/>
  <c r="AM278" i="1"/>
  <c r="AM349" i="1"/>
  <c r="AM281" i="1"/>
  <c r="AM366" i="1"/>
  <c r="AM280" i="1"/>
  <c r="AM265" i="1"/>
  <c r="AM317" i="1"/>
  <c r="AM319" i="1"/>
  <c r="AM289" i="1"/>
  <c r="AM470" i="1"/>
  <c r="AM444" i="1"/>
  <c r="AM404" i="1"/>
  <c r="AM396" i="1"/>
  <c r="AM489" i="1"/>
  <c r="AM460" i="1"/>
  <c r="AM399" i="1"/>
  <c r="AM445" i="1"/>
  <c r="AM425" i="1"/>
  <c r="AM424" i="1"/>
  <c r="AM418" i="1"/>
  <c r="AM457" i="1"/>
  <c r="AM461" i="1"/>
  <c r="AM476" i="1"/>
  <c r="AM433" i="1"/>
  <c r="AM423" i="1"/>
  <c r="AM455" i="1"/>
  <c r="AM431" i="1"/>
  <c r="AM430" i="1"/>
  <c r="AM513" i="1"/>
  <c r="AM562" i="1"/>
  <c r="AM560" i="1"/>
  <c r="AM506" i="1"/>
  <c r="AM566" i="1"/>
  <c r="AM533" i="1"/>
  <c r="AM593" i="1"/>
  <c r="AM534" i="1"/>
  <c r="AM581" i="1"/>
  <c r="AM554" i="1"/>
  <c r="AM524" i="1"/>
  <c r="AM531" i="1"/>
  <c r="AM577" i="1"/>
  <c r="AM342" i="1"/>
  <c r="AM602" i="1"/>
  <c r="AL417" i="1"/>
  <c r="AL420" i="1"/>
  <c r="AL443" i="1"/>
  <c r="AL447" i="1"/>
  <c r="AL470" i="1"/>
  <c r="AL444" i="1"/>
  <c r="AL485" i="1"/>
  <c r="AL487" i="1"/>
  <c r="AL448" i="1"/>
  <c r="AL477" i="1"/>
  <c r="AL456" i="1"/>
  <c r="AL422" i="1"/>
  <c r="AL449" i="1"/>
  <c r="AL478" i="1"/>
  <c r="AL413" i="1"/>
  <c r="AL414" i="1"/>
  <c r="AL398" i="1"/>
  <c r="AL416" i="1"/>
  <c r="AL491" i="1"/>
  <c r="AL480" i="1"/>
  <c r="AL446" i="1"/>
  <c r="AL400" i="1"/>
  <c r="AL404" i="1"/>
  <c r="AL396" i="1"/>
  <c r="AL395" i="1"/>
  <c r="AL421" i="1"/>
  <c r="AL428" i="1"/>
  <c r="AL453" i="1"/>
  <c r="AL489" i="1"/>
  <c r="AL460" i="1"/>
  <c r="AL399" i="1"/>
  <c r="AL445" i="1"/>
  <c r="AL425" i="1"/>
  <c r="AL492" i="1"/>
  <c r="AL488" i="1"/>
  <c r="AL462" i="1"/>
  <c r="AL481" i="1"/>
  <c r="AL424" i="1"/>
  <c r="AL403" i="1"/>
  <c r="AL442" i="1"/>
  <c r="AL451" i="1"/>
  <c r="AL401" i="1"/>
  <c r="AL418" i="1"/>
  <c r="AL490" i="1"/>
  <c r="AL457" i="1"/>
  <c r="AL459" i="1"/>
  <c r="AL486" i="1"/>
  <c r="AL458" i="1"/>
  <c r="AL461" i="1"/>
  <c r="AL450" i="1"/>
  <c r="AL429" i="1"/>
  <c r="AL484" i="1"/>
  <c r="AL426" i="1"/>
  <c r="AL476" i="1"/>
  <c r="AL433" i="1"/>
  <c r="AL423" i="1"/>
  <c r="AL479" i="1"/>
  <c r="AL483" i="1"/>
  <c r="AL455" i="1"/>
  <c r="AL431" i="1"/>
  <c r="AL415" i="1"/>
  <c r="AL419" i="1"/>
  <c r="AL430" i="1"/>
  <c r="AL605" i="1"/>
  <c r="AL503" i="1"/>
  <c r="AL597" i="1"/>
  <c r="AL577" i="1"/>
  <c r="AL504" i="1"/>
  <c r="AL514" i="1"/>
  <c r="AL601" i="1"/>
  <c r="AL559" i="1"/>
  <c r="AL526" i="1"/>
  <c r="AL594" i="1"/>
  <c r="AL508" i="1"/>
  <c r="AL528" i="1"/>
  <c r="AL529" i="1"/>
  <c r="AL584" i="1"/>
  <c r="AL535" i="1"/>
  <c r="AL507" i="1"/>
  <c r="AL511" i="1"/>
  <c r="AL589" i="1"/>
  <c r="AL579" i="1"/>
  <c r="AL591" i="1"/>
  <c r="AL512" i="1"/>
  <c r="AL555" i="1"/>
  <c r="AL536" i="1"/>
  <c r="AL558" i="1"/>
  <c r="AL537" i="1"/>
  <c r="AL592" i="1"/>
  <c r="AL569" i="1"/>
  <c r="AL532" i="1"/>
  <c r="AL580" i="1"/>
  <c r="AL540" i="1"/>
  <c r="AL513" i="1"/>
  <c r="AL518" i="1"/>
  <c r="AL562" i="1"/>
  <c r="AL560" i="1"/>
  <c r="AL506" i="1"/>
  <c r="AL557" i="1"/>
  <c r="AL566" i="1"/>
  <c r="AL515" i="1"/>
  <c r="AL585" i="1"/>
  <c r="AL556" i="1"/>
  <c r="AL533" i="1"/>
  <c r="AL565" i="1"/>
  <c r="AL505" i="1"/>
  <c r="AL510" i="1"/>
  <c r="AL561" i="1"/>
  <c r="AL509" i="1"/>
  <c r="AL590" i="1"/>
  <c r="AL600" i="1"/>
  <c r="AL593" i="1"/>
  <c r="AL582" i="1"/>
  <c r="AL596" i="1"/>
  <c r="AL534" i="1"/>
  <c r="AL581" i="1"/>
  <c r="AL567" i="1"/>
  <c r="AL554" i="1"/>
  <c r="AL527" i="1"/>
  <c r="AL541" i="1"/>
  <c r="AL538" i="1"/>
  <c r="AL539" i="1"/>
  <c r="AL598" i="1"/>
  <c r="AL524" i="1"/>
  <c r="AL531" i="1"/>
  <c r="AL530" i="1"/>
  <c r="AL553" i="1"/>
  <c r="AL564" i="1"/>
  <c r="AL525" i="1"/>
  <c r="AL588" i="1"/>
  <c r="AL583" i="1"/>
  <c r="AL586" i="1"/>
  <c r="AL568" i="1"/>
  <c r="AL595" i="1"/>
  <c r="AL563" i="1"/>
  <c r="AL542" i="1"/>
  <c r="AL599" i="1"/>
  <c r="AL602" i="1"/>
  <c r="AL578" i="1"/>
  <c r="AL587" i="1"/>
  <c r="AL427" i="1"/>
  <c r="AL327" i="1"/>
  <c r="AL279" i="1"/>
  <c r="AL268" i="1"/>
  <c r="AL310" i="1"/>
  <c r="AL326" i="1"/>
  <c r="AL338" i="1"/>
  <c r="AL371" i="1"/>
  <c r="AL320" i="1"/>
  <c r="AL351" i="1"/>
  <c r="AL375" i="1"/>
  <c r="AL358" i="1"/>
  <c r="AL324" i="1"/>
  <c r="AL354" i="1"/>
  <c r="AL332" i="1"/>
  <c r="AL336" i="1"/>
  <c r="AL339" i="1"/>
  <c r="AL307" i="1"/>
  <c r="AL330" i="1"/>
  <c r="AL308" i="1"/>
  <c r="AL335" i="1"/>
  <c r="AL288" i="1"/>
  <c r="AL283" i="1"/>
  <c r="AL334" i="1"/>
  <c r="AL370" i="1"/>
  <c r="AL294" i="1"/>
  <c r="AL355" i="1"/>
  <c r="AL270" i="1"/>
  <c r="AL315" i="1"/>
  <c r="AL340" i="1"/>
  <c r="AL325" i="1"/>
  <c r="AL357" i="1"/>
  <c r="AL314" i="1"/>
  <c r="AL263" i="1"/>
  <c r="AL373" i="1"/>
  <c r="AL352" i="1"/>
  <c r="AL362" i="1"/>
  <c r="AL323" i="1"/>
  <c r="AL266" i="1"/>
  <c r="AL291" i="1"/>
  <c r="AL333" i="1"/>
  <c r="AL364" i="1"/>
  <c r="AL369" i="1"/>
  <c r="AL318" i="1"/>
  <c r="AL329" i="1"/>
  <c r="AL278" i="1"/>
  <c r="AL287" i="1"/>
  <c r="AL379" i="1"/>
  <c r="AL368" i="1"/>
  <c r="AL349" i="1"/>
  <c r="AL313" i="1"/>
  <c r="AL367" i="1"/>
  <c r="AL296" i="1"/>
  <c r="AL356" i="1"/>
  <c r="AL350" i="1"/>
  <c r="AL284" i="1"/>
  <c r="AL281" i="1"/>
  <c r="AL366" i="1"/>
  <c r="AL280" i="1"/>
  <c r="AL374" i="1"/>
  <c r="AL292" i="1"/>
  <c r="AL265" i="1"/>
  <c r="AL328" i="1"/>
  <c r="AL293" i="1"/>
  <c r="AL317" i="1"/>
  <c r="AL319" i="1"/>
  <c r="AL289" i="1"/>
  <c r="AL359" i="1"/>
  <c r="AL305" i="1"/>
  <c r="AL277" i="1"/>
  <c r="AL276" i="1"/>
  <c r="AL377" i="1"/>
  <c r="AL341" i="1"/>
  <c r="AL361" i="1"/>
  <c r="AL269" i="1"/>
  <c r="AL378" i="1"/>
  <c r="AL342" i="1"/>
  <c r="AL331" i="1"/>
  <c r="AL309" i="1"/>
  <c r="AL290" i="1"/>
  <c r="AL311" i="1"/>
  <c r="AL353" i="1"/>
  <c r="AL295" i="1"/>
  <c r="AL337" i="1"/>
  <c r="AL322" i="1"/>
  <c r="AL286" i="1"/>
  <c r="AL267" i="1"/>
  <c r="AL363" i="1"/>
  <c r="AL360" i="1"/>
  <c r="AL365" i="1"/>
  <c r="AL282" i="1"/>
  <c r="AL285" i="1"/>
  <c r="AL345" i="1"/>
  <c r="AL316" i="1"/>
  <c r="AL312" i="1"/>
  <c r="AL264" i="1"/>
  <c r="AL321" i="1"/>
  <c r="AL145" i="1"/>
  <c r="AL225" i="1"/>
  <c r="AL252" i="1"/>
  <c r="AL181" i="1"/>
  <c r="AL202" i="1"/>
  <c r="AL176" i="1"/>
  <c r="AL233" i="1"/>
  <c r="AL114" i="1"/>
  <c r="AL245" i="1"/>
  <c r="AL144" i="1"/>
  <c r="AL128" i="1"/>
  <c r="AL118" i="1"/>
  <c r="AL115" i="1"/>
  <c r="AL247" i="1"/>
  <c r="AL184" i="1"/>
  <c r="AL117" i="1"/>
  <c r="AL125" i="1"/>
  <c r="AL122" i="1"/>
  <c r="AL131" i="1"/>
  <c r="AL203" i="1"/>
  <c r="AL199" i="1"/>
  <c r="AL175" i="1"/>
  <c r="AL198" i="1"/>
  <c r="AL141" i="1"/>
  <c r="AL197" i="1"/>
  <c r="AL188" i="1"/>
  <c r="AL156" i="1"/>
  <c r="AL119" i="1"/>
  <c r="AL191" i="1"/>
  <c r="AL201" i="1"/>
  <c r="AL231" i="1"/>
  <c r="AL174" i="1"/>
  <c r="AL130" i="1"/>
  <c r="AL196" i="1"/>
  <c r="AL183" i="1"/>
  <c r="AL208" i="1"/>
  <c r="AL173" i="1"/>
  <c r="AL195" i="1"/>
  <c r="AL154" i="1"/>
  <c r="AL179" i="1"/>
  <c r="AL224" i="1"/>
  <c r="AL178" i="1"/>
  <c r="AL150" i="1"/>
  <c r="AL153" i="1"/>
  <c r="AL229" i="1"/>
  <c r="AL190" i="1"/>
  <c r="AL186" i="1"/>
  <c r="AL146" i="1"/>
  <c r="AL113" i="1"/>
  <c r="AL143" i="1"/>
  <c r="AL244" i="1"/>
  <c r="AL227" i="1"/>
  <c r="AL158" i="1"/>
  <c r="AL151" i="1"/>
  <c r="AL234" i="1"/>
  <c r="AL240" i="1"/>
  <c r="AL177" i="1"/>
  <c r="AL185" i="1"/>
  <c r="AL200" i="1"/>
  <c r="AL155" i="1"/>
  <c r="AL223" i="1"/>
  <c r="AL205" i="1"/>
  <c r="AL228" i="1"/>
  <c r="AL147" i="1"/>
  <c r="AL248" i="1"/>
  <c r="AL237" i="1"/>
  <c r="AL204" i="1"/>
  <c r="AL161" i="1"/>
  <c r="AL149" i="1"/>
  <c r="AL142" i="1"/>
  <c r="AL238" i="1"/>
  <c r="AL222" i="1"/>
  <c r="AL236" i="1"/>
  <c r="AL180" i="1"/>
  <c r="AL242" i="1"/>
  <c r="AL126" i="1"/>
  <c r="AL116" i="1"/>
  <c r="AL127" i="1"/>
  <c r="AL172" i="1"/>
  <c r="AL192" i="1"/>
  <c r="AL133" i="1"/>
  <c r="AL171" i="1"/>
  <c r="AL124" i="1"/>
  <c r="AL239" i="1"/>
  <c r="AL251" i="1"/>
  <c r="AL187" i="1"/>
  <c r="AL212" i="1"/>
  <c r="AL112" i="1"/>
  <c r="AL160" i="1"/>
  <c r="AL230" i="1"/>
  <c r="AL159" i="1"/>
  <c r="AL241" i="1"/>
  <c r="AL162" i="1"/>
  <c r="AL157" i="1"/>
  <c r="AL148" i="1"/>
  <c r="AL152" i="1"/>
  <c r="AL232" i="1"/>
  <c r="AL246" i="1"/>
  <c r="AL189" i="1"/>
  <c r="AL226" i="1"/>
  <c r="AL123" i="1"/>
  <c r="AL182" i="1"/>
  <c r="AL243" i="1"/>
  <c r="AL194" i="1"/>
  <c r="AL120" i="1"/>
  <c r="AL132" i="1"/>
  <c r="AL70" i="1"/>
  <c r="AL62" i="1"/>
  <c r="AL69" i="1"/>
  <c r="AL91" i="1"/>
  <c r="AL95" i="1"/>
  <c r="AL6" i="1"/>
  <c r="AL16" i="1"/>
  <c r="AL13" i="1"/>
  <c r="AL56" i="1"/>
  <c r="AL12" i="1"/>
  <c r="AL98" i="1"/>
  <c r="AL35" i="1"/>
  <c r="AL74" i="1"/>
  <c r="AL90" i="1"/>
  <c r="AL94" i="1"/>
  <c r="AL67" i="1"/>
  <c r="AL38" i="1"/>
  <c r="AL26" i="1"/>
  <c r="AL88" i="1"/>
  <c r="AL42" i="1"/>
  <c r="AL25" i="1"/>
  <c r="AL37" i="1"/>
  <c r="AL58" i="1"/>
  <c r="AL36" i="1"/>
  <c r="AL55" i="1"/>
  <c r="AL103" i="1"/>
  <c r="AL44" i="1"/>
  <c r="AL28" i="1"/>
  <c r="AL23" i="1"/>
  <c r="AL49" i="1"/>
  <c r="AL93" i="1"/>
  <c r="AL40" i="1"/>
  <c r="AL10" i="1"/>
  <c r="AL3" i="1"/>
  <c r="AL2" i="1"/>
  <c r="AL4" i="1"/>
  <c r="AL76" i="1"/>
  <c r="AL24" i="1"/>
  <c r="AL33" i="1"/>
  <c r="AL7" i="1"/>
  <c r="AL59" i="1"/>
  <c r="AL68" i="1"/>
  <c r="AL39" i="1"/>
  <c r="AL50" i="1"/>
  <c r="AL81" i="1"/>
  <c r="AL87" i="1"/>
  <c r="AL53" i="1"/>
  <c r="AL66" i="1"/>
  <c r="AL29" i="1"/>
  <c r="AL32" i="1"/>
  <c r="AL9" i="1"/>
  <c r="AL261" i="1"/>
  <c r="AL121" i="1"/>
  <c r="AL129" i="1"/>
  <c r="AL193" i="1"/>
  <c r="AL235" i="1"/>
  <c r="AL397" i="1"/>
  <c r="AL452" i="1"/>
  <c r="AL482" i="1"/>
  <c r="AL402" i="1"/>
  <c r="AL463" i="1"/>
  <c r="AL454" i="1"/>
  <c r="AL61" i="1"/>
  <c r="AL102" i="1"/>
  <c r="AL99" i="1"/>
  <c r="AL8" i="1"/>
  <c r="AL71" i="1"/>
  <c r="AL65" i="1"/>
  <c r="AL64" i="1"/>
  <c r="AL11" i="1"/>
  <c r="AL89" i="1"/>
  <c r="AL63" i="1"/>
  <c r="AL30" i="1"/>
  <c r="AL43" i="1"/>
  <c r="AL41" i="1"/>
  <c r="AL15" i="1"/>
  <c r="AL73" i="1"/>
  <c r="AL17" i="1"/>
  <c r="AL100" i="1"/>
  <c r="AL31" i="1"/>
  <c r="AL5" i="1"/>
  <c r="AL52" i="1"/>
  <c r="AL54" i="1"/>
  <c r="AL92" i="1"/>
  <c r="AL72" i="1"/>
  <c r="AL14" i="1"/>
  <c r="AL75" i="1"/>
  <c r="AL34" i="1"/>
  <c r="AL97" i="1"/>
  <c r="AL57" i="1"/>
  <c r="AL111" i="1"/>
  <c r="AL96" i="1"/>
  <c r="AL101" i="1"/>
  <c r="AL51" i="1"/>
  <c r="AL60" i="1"/>
  <c r="S9" i="1"/>
  <c r="S399" i="1"/>
  <c r="S445" i="1"/>
  <c r="S425" i="1"/>
  <c r="S492" i="1"/>
  <c r="S488" i="1"/>
  <c r="S462" i="1"/>
  <c r="S481" i="1"/>
  <c r="S424" i="1"/>
  <c r="S403" i="1"/>
  <c r="S442" i="1"/>
  <c r="S451" i="1"/>
  <c r="S401" i="1"/>
  <c r="S418" i="1"/>
  <c r="S490" i="1"/>
  <c r="S457" i="1"/>
  <c r="S459" i="1"/>
  <c r="S486" i="1"/>
  <c r="S458" i="1"/>
  <c r="S461" i="1"/>
  <c r="S450" i="1"/>
  <c r="S429" i="1"/>
  <c r="S484" i="1"/>
  <c r="S426" i="1"/>
  <c r="S476" i="1"/>
  <c r="S433" i="1"/>
  <c r="S423" i="1"/>
  <c r="S479" i="1"/>
  <c r="S483" i="1"/>
  <c r="S455" i="1"/>
  <c r="S431" i="1"/>
  <c r="S415" i="1"/>
  <c r="S419" i="1"/>
  <c r="S430" i="1"/>
  <c r="S148" i="1"/>
  <c r="S485" i="1"/>
  <c r="S487" i="1"/>
  <c r="S448" i="1"/>
  <c r="S477" i="1"/>
  <c r="S456" i="1"/>
  <c r="S422" i="1"/>
  <c r="S449" i="1"/>
  <c r="S238" i="1"/>
  <c r="S222" i="1"/>
  <c r="S236" i="1"/>
  <c r="S180" i="1"/>
  <c r="S242" i="1"/>
  <c r="S126" i="1"/>
  <c r="S116" i="1"/>
  <c r="S127" i="1"/>
  <c r="S172" i="1"/>
  <c r="S192" i="1"/>
  <c r="S133" i="1"/>
  <c r="S171" i="1"/>
  <c r="S124" i="1"/>
  <c r="S239" i="1"/>
  <c r="S251" i="1"/>
  <c r="S187" i="1"/>
  <c r="S212" i="1"/>
  <c r="S112" i="1"/>
  <c r="S160" i="1"/>
  <c r="S230" i="1"/>
  <c r="S159" i="1"/>
  <c r="S241" i="1"/>
  <c r="S162" i="1"/>
  <c r="S157" i="1"/>
  <c r="S478" i="1"/>
  <c r="S413" i="1"/>
  <c r="S414" i="1"/>
  <c r="S398" i="1"/>
  <c r="S416" i="1"/>
  <c r="S491" i="1"/>
  <c r="S480" i="1"/>
  <c r="S446" i="1"/>
  <c r="S400" i="1"/>
  <c r="S404" i="1"/>
  <c r="S396" i="1"/>
  <c r="S395" i="1"/>
  <c r="S421" i="1"/>
  <c r="S428" i="1"/>
  <c r="S453" i="1"/>
  <c r="S489" i="1"/>
  <c r="S460" i="1"/>
  <c r="S443" i="1"/>
  <c r="S447" i="1"/>
  <c r="S470" i="1"/>
  <c r="S237" i="1"/>
  <c r="S204" i="1"/>
  <c r="S161" i="1"/>
  <c r="S149" i="1"/>
  <c r="S142" i="1"/>
  <c r="S444" i="1"/>
  <c r="S205" i="1"/>
  <c r="S228" i="1"/>
  <c r="S147" i="1"/>
  <c r="S248" i="1"/>
  <c r="S58" i="1"/>
  <c r="S36" i="1"/>
  <c r="S55" i="1"/>
  <c r="S417" i="1"/>
  <c r="S103" i="1"/>
  <c r="S44" i="1"/>
  <c r="S28" i="1"/>
  <c r="S420" i="1"/>
  <c r="S23" i="1"/>
  <c r="S49" i="1"/>
  <c r="S93" i="1"/>
  <c r="S40" i="1"/>
  <c r="S10" i="1"/>
  <c r="S3" i="1"/>
  <c r="S2" i="1"/>
  <c r="S4" i="1"/>
  <c r="S76" i="1"/>
  <c r="S24" i="1"/>
  <c r="S33" i="1"/>
  <c r="S7" i="1"/>
  <c r="S59" i="1"/>
  <c r="S68" i="1"/>
  <c r="S39" i="1"/>
  <c r="S50" i="1"/>
  <c r="S81" i="1"/>
  <c r="S87" i="1"/>
  <c r="S53" i="1"/>
  <c r="S66" i="1"/>
  <c r="S29" i="1"/>
  <c r="S32" i="1"/>
  <c r="S322" i="1"/>
  <c r="S529" i="1"/>
  <c r="S286" i="1"/>
  <c r="S353" i="1"/>
  <c r="S284" i="1"/>
  <c r="S314" i="1"/>
  <c r="S311" i="1"/>
  <c r="S368" i="1"/>
  <c r="S335" i="1"/>
  <c r="S367" i="1"/>
  <c r="S287" i="1"/>
  <c r="S292" i="1"/>
  <c r="S263" i="1"/>
  <c r="S373" i="1"/>
  <c r="S280" i="1"/>
  <c r="S357" i="1"/>
  <c r="S285" i="1"/>
  <c r="S364" i="1"/>
  <c r="S318" i="1"/>
  <c r="S374" i="1"/>
  <c r="S268" i="1"/>
  <c r="S270" i="1"/>
  <c r="S356" i="1"/>
  <c r="S326" i="1"/>
  <c r="S291" i="1"/>
  <c r="S329" i="1"/>
  <c r="S309" i="1"/>
  <c r="S325" i="1"/>
  <c r="S370" i="1"/>
  <c r="S365" i="1"/>
  <c r="S336" i="1"/>
  <c r="S360" i="1"/>
  <c r="S358" i="1"/>
  <c r="S323" i="1"/>
  <c r="S350" i="1"/>
  <c r="S362" i="1"/>
  <c r="S324" i="1"/>
  <c r="S315" i="1"/>
  <c r="S332" i="1"/>
  <c r="S375" i="1"/>
  <c r="S337" i="1"/>
  <c r="S288" i="1"/>
  <c r="S338" i="1"/>
  <c r="S266" i="1"/>
  <c r="S331" i="1"/>
  <c r="S310" i="1"/>
  <c r="S312" i="1"/>
  <c r="S354" i="1"/>
  <c r="S265" i="1"/>
  <c r="S327" i="1"/>
  <c r="S320" i="1"/>
  <c r="S316" i="1"/>
  <c r="S283" i="1"/>
  <c r="S334" i="1"/>
  <c r="S369" i="1"/>
  <c r="S278" i="1"/>
  <c r="S363" i="1"/>
  <c r="S296" i="1"/>
  <c r="S366" i="1"/>
  <c r="S282" i="1"/>
  <c r="S290" i="1"/>
  <c r="S328" i="1"/>
  <c r="S293" i="1"/>
  <c r="S317" i="1"/>
  <c r="S319" i="1"/>
  <c r="S289" i="1"/>
  <c r="S141" i="1"/>
  <c r="S152" i="1"/>
  <c r="S151" i="1"/>
  <c r="S232" i="1"/>
  <c r="S233" i="1"/>
  <c r="S179" i="1"/>
  <c r="S114" i="1"/>
  <c r="S145" i="1"/>
  <c r="S176" i="1"/>
  <c r="S227" i="1"/>
  <c r="S118" i="1"/>
  <c r="S234" i="1"/>
  <c r="S247" i="1"/>
  <c r="S197" i="1"/>
  <c r="S183" i="1"/>
  <c r="S194" i="1"/>
  <c r="S201" i="1"/>
  <c r="S246" i="1"/>
  <c r="S198" i="1"/>
  <c r="S174" i="1"/>
  <c r="S244" i="1"/>
  <c r="S153" i="1"/>
  <c r="S130" i="1"/>
  <c r="S117" i="1"/>
  <c r="S191" i="1"/>
  <c r="S150" i="1"/>
  <c r="S224" i="1"/>
  <c r="S226" i="1"/>
  <c r="S178" i="1"/>
  <c r="S143" i="1"/>
  <c r="S158" i="1"/>
  <c r="S189" i="1"/>
  <c r="S144" i="1"/>
  <c r="S229" i="1"/>
  <c r="S184" i="1"/>
  <c r="S154" i="1"/>
  <c r="S202" i="1"/>
  <c r="S203" i="1"/>
  <c r="S223" i="1"/>
  <c r="S181" i="1"/>
  <c r="S243" i="1"/>
  <c r="S240" i="1"/>
  <c r="S245" i="1"/>
  <c r="S186" i="1"/>
  <c r="S182" i="1"/>
  <c r="S146" i="1"/>
  <c r="S195" i="1"/>
  <c r="S175" i="1"/>
  <c r="S122" i="1"/>
  <c r="S113" i="1"/>
  <c r="S188" i="1"/>
  <c r="S132" i="1"/>
  <c r="S120" i="1"/>
  <c r="S125" i="1"/>
  <c r="S128" i="1"/>
  <c r="S115" i="1"/>
  <c r="S131" i="1"/>
  <c r="S199" i="1"/>
  <c r="S156" i="1"/>
  <c r="S119" i="1"/>
  <c r="S231" i="1"/>
  <c r="S225" i="1"/>
  <c r="S196" i="1"/>
  <c r="S208" i="1"/>
  <c r="S173" i="1"/>
  <c r="S155" i="1"/>
  <c r="S252" i="1"/>
  <c r="S190" i="1"/>
  <c r="S123" i="1"/>
  <c r="S177" i="1"/>
  <c r="S200" i="1"/>
  <c r="S185" i="1"/>
  <c r="S73" i="1"/>
  <c r="S89" i="1"/>
  <c r="S17" i="1"/>
  <c r="S43" i="1"/>
  <c r="S31" i="1"/>
  <c r="S30" i="1"/>
  <c r="S41" i="1"/>
  <c r="S99" i="1"/>
  <c r="S5" i="1"/>
  <c r="S64" i="1"/>
  <c r="S15" i="1"/>
  <c r="S62" i="1"/>
  <c r="S13" i="1"/>
  <c r="S101" i="1"/>
  <c r="S14" i="1"/>
  <c r="S71" i="1"/>
  <c r="S34" i="1"/>
  <c r="S97" i="1"/>
  <c r="S57" i="1"/>
  <c r="S35" i="1"/>
  <c r="S63" i="1"/>
  <c r="S72" i="1"/>
  <c r="S38" i="1"/>
  <c r="S92" i="1"/>
  <c r="S74" i="1"/>
  <c r="S61" i="1"/>
  <c r="S65" i="1"/>
  <c r="S75" i="1"/>
  <c r="S100" i="1"/>
  <c r="S25" i="1"/>
  <c r="S111" i="1"/>
  <c r="S54" i="1"/>
  <c r="S26" i="1"/>
  <c r="S16" i="1"/>
  <c r="S52" i="1"/>
  <c r="S8" i="1"/>
  <c r="S94" i="1"/>
  <c r="S90" i="1"/>
  <c r="S98" i="1"/>
  <c r="S95" i="1"/>
  <c r="S69" i="1"/>
  <c r="S51" i="1"/>
  <c r="S96" i="1"/>
  <c r="S12" i="1"/>
  <c r="S56" i="1"/>
  <c r="S102" i="1"/>
  <c r="S70" i="1"/>
  <c r="S91" i="1"/>
  <c r="S6" i="1"/>
  <c r="S11" i="1"/>
  <c r="S67" i="1"/>
  <c r="S88" i="1"/>
  <c r="S42" i="1"/>
  <c r="S504" i="1"/>
  <c r="S513" i="1"/>
  <c r="S518" i="1"/>
  <c r="S264" i="1"/>
  <c r="S562" i="1"/>
  <c r="S528" i="1"/>
  <c r="S321" i="1"/>
  <c r="S558" i="1"/>
  <c r="S267" i="1"/>
  <c r="S269" i="1"/>
  <c r="S279" i="1"/>
  <c r="S560" i="1"/>
  <c r="S506" i="1"/>
  <c r="S557" i="1"/>
  <c r="S512" i="1"/>
  <c r="S566" i="1"/>
  <c r="S515" i="1"/>
  <c r="S542" i="1"/>
  <c r="S371" i="1"/>
  <c r="S585" i="1"/>
  <c r="S556" i="1"/>
  <c r="S533" i="1"/>
  <c r="S511" i="1"/>
  <c r="S565" i="1"/>
  <c r="S351" i="1"/>
  <c r="S505" i="1"/>
  <c r="S510" i="1"/>
  <c r="S584" i="1"/>
  <c r="S578" i="1"/>
  <c r="S583" i="1"/>
  <c r="S341" i="1"/>
  <c r="S597" i="1"/>
  <c r="S568" i="1"/>
  <c r="S561" i="1"/>
  <c r="S509" i="1"/>
  <c r="S590" i="1"/>
  <c r="S295" i="1"/>
  <c r="S564" i="1"/>
  <c r="S339" i="1"/>
  <c r="S555" i="1"/>
  <c r="S307" i="1"/>
  <c r="S330" i="1"/>
  <c r="S563" i="1"/>
  <c r="S600" i="1"/>
  <c r="S593" i="1"/>
  <c r="S537" i="1"/>
  <c r="S308" i="1"/>
  <c r="S582" i="1"/>
  <c r="S503" i="1"/>
  <c r="S508" i="1"/>
  <c r="S577" i="1"/>
  <c r="S596" i="1"/>
  <c r="S294" i="1"/>
  <c r="S355" i="1"/>
  <c r="S589" i="1"/>
  <c r="S340" i="1"/>
  <c r="S534" i="1"/>
  <c r="S581" i="1"/>
  <c r="S507" i="1"/>
  <c r="S567" i="1"/>
  <c r="S554" i="1"/>
  <c r="S378" i="1"/>
  <c r="S527" i="1"/>
  <c r="S342" i="1"/>
  <c r="S541" i="1"/>
  <c r="S580" i="1"/>
  <c r="S352" i="1"/>
  <c r="S595" i="1"/>
  <c r="S559" i="1"/>
  <c r="S592" i="1"/>
  <c r="S594" i="1"/>
  <c r="S586" i="1"/>
  <c r="S333" i="1"/>
  <c r="S514" i="1"/>
  <c r="S538" i="1"/>
  <c r="S569" i="1"/>
  <c r="S553" i="1"/>
  <c r="S345" i="1"/>
  <c r="S599" i="1"/>
  <c r="S536" i="1"/>
  <c r="S539" i="1"/>
  <c r="S591" i="1"/>
  <c r="S359" i="1"/>
  <c r="S532" i="1"/>
  <c r="S601" i="1"/>
  <c r="S379" i="1"/>
  <c r="S305" i="1"/>
  <c r="S349" i="1"/>
  <c r="S313" i="1"/>
  <c r="S598" i="1"/>
  <c r="S524" i="1"/>
  <c r="S277" i="1"/>
  <c r="S587" i="1"/>
  <c r="S361" i="1"/>
  <c r="S531" i="1"/>
  <c r="S525" i="1"/>
  <c r="S579" i="1"/>
  <c r="S588" i="1"/>
  <c r="S281" i="1"/>
  <c r="S535" i="1"/>
  <c r="S605" i="1"/>
  <c r="S526" i="1"/>
  <c r="S377" i="1"/>
  <c r="S276" i="1"/>
  <c r="S602" i="1"/>
  <c r="S530" i="1"/>
  <c r="S540" i="1"/>
  <c r="R400" i="1"/>
  <c r="R9" i="1"/>
  <c r="R395" i="1"/>
  <c r="R41" i="1"/>
  <c r="R3" i="1"/>
  <c r="R482" i="1"/>
  <c r="R2" i="1"/>
  <c r="R75" i="1"/>
  <c r="R15" i="1"/>
  <c r="R4" i="1"/>
  <c r="R402" i="1"/>
  <c r="R97" i="1"/>
  <c r="R489" i="1"/>
  <c r="R460" i="1"/>
  <c r="R76" i="1"/>
  <c r="R445" i="1"/>
  <c r="R425" i="1"/>
  <c r="R492" i="1"/>
  <c r="R100" i="1"/>
  <c r="R24" i="1"/>
  <c r="R57" i="1"/>
  <c r="R463" i="1"/>
  <c r="R99" i="1"/>
  <c r="R111" i="1"/>
  <c r="R96" i="1"/>
  <c r="R397" i="1"/>
  <c r="R101" i="1"/>
  <c r="R462" i="1"/>
  <c r="R51" i="1"/>
  <c r="R71" i="1"/>
  <c r="R452" i="1"/>
  <c r="R63" i="1"/>
  <c r="R86" i="1"/>
  <c r="R481" i="1"/>
  <c r="R14" i="1"/>
  <c r="R60" i="1"/>
  <c r="R424" i="1"/>
  <c r="R454" i="1"/>
  <c r="R62" i="1"/>
  <c r="R33" i="1"/>
  <c r="R31" i="1"/>
  <c r="R72" i="1"/>
  <c r="R7" i="1"/>
  <c r="R69" i="1"/>
  <c r="R59" i="1"/>
  <c r="R444" i="1"/>
  <c r="R30" i="1"/>
  <c r="R403" i="1"/>
  <c r="R8" i="1"/>
  <c r="R95" i="1"/>
  <c r="R16" i="1"/>
  <c r="R435" i="1"/>
  <c r="R442" i="1"/>
  <c r="R65" i="1"/>
  <c r="R451" i="1"/>
  <c r="R5" i="1"/>
  <c r="R13" i="1"/>
  <c r="R480" i="1"/>
  <c r="R401" i="1"/>
  <c r="R418" i="1"/>
  <c r="R417" i="1"/>
  <c r="R52" i="1"/>
  <c r="R443" i="1"/>
  <c r="R491" i="1"/>
  <c r="R490" i="1"/>
  <c r="R56" i="1"/>
  <c r="R486" i="1"/>
  <c r="R485" i="1"/>
  <c r="R458" i="1"/>
  <c r="R43" i="1"/>
  <c r="R58" i="1"/>
  <c r="R12" i="1"/>
  <c r="R98" i="1"/>
  <c r="R35" i="1"/>
  <c r="R68" i="1"/>
  <c r="R487" i="1"/>
  <c r="R61" i="1"/>
  <c r="R461" i="1"/>
  <c r="R448" i="1"/>
  <c r="R39" i="1"/>
  <c r="R450" i="1"/>
  <c r="R50" i="1"/>
  <c r="R429" i="1"/>
  <c r="R49" i="1"/>
  <c r="R81" i="1"/>
  <c r="R102" i="1"/>
  <c r="R484" i="1"/>
  <c r="R74" i="1"/>
  <c r="R55" i="1"/>
  <c r="R27" i="1"/>
  <c r="R93" i="1"/>
  <c r="R90" i="1"/>
  <c r="R64" i="1"/>
  <c r="R446" i="1"/>
  <c r="R92" i="1"/>
  <c r="R447" i="1"/>
  <c r="R40" i="1"/>
  <c r="R416" i="1"/>
  <c r="R420" i="1"/>
  <c r="R459" i="1"/>
  <c r="R54" i="1"/>
  <c r="R28" i="1"/>
  <c r="R87" i="1"/>
  <c r="R94" i="1"/>
  <c r="R426" i="1"/>
  <c r="R66" i="1"/>
  <c r="R476" i="1"/>
  <c r="R456" i="1"/>
  <c r="R422" i="1"/>
  <c r="R423" i="1"/>
  <c r="R479" i="1"/>
  <c r="R449" i="1"/>
  <c r="R483" i="1"/>
  <c r="R455" i="1"/>
  <c r="R32" i="1"/>
  <c r="R414" i="1"/>
  <c r="R431" i="1"/>
  <c r="R38" i="1"/>
  <c r="R415" i="1"/>
  <c r="R44" i="1"/>
  <c r="R419" i="1"/>
  <c r="R26" i="1"/>
  <c r="R413" i="1"/>
  <c r="R430" i="1"/>
  <c r="R478" i="1"/>
  <c r="R36" i="1"/>
  <c r="R23" i="1"/>
  <c r="R25" i="1"/>
  <c r="R34" i="1"/>
  <c r="R37" i="1"/>
  <c r="R79" i="1"/>
  <c r="R110" i="1"/>
  <c r="R104" i="1"/>
  <c r="R47" i="1"/>
  <c r="R19" i="1"/>
  <c r="R10" i="1"/>
  <c r="K289" i="1"/>
  <c r="K310" i="1"/>
  <c r="K337" i="1"/>
  <c r="K333" i="1"/>
  <c r="K284" i="1"/>
  <c r="K359" i="1"/>
  <c r="K314" i="1"/>
  <c r="K329" i="1"/>
  <c r="K352" i="1"/>
  <c r="K279" i="1"/>
  <c r="K277" i="1"/>
  <c r="K356" i="1"/>
  <c r="K292" i="1"/>
  <c r="K348" i="1"/>
  <c r="K363" i="1"/>
  <c r="K338" i="1"/>
  <c r="K388" i="1"/>
  <c r="K362" i="1"/>
  <c r="K367" i="1"/>
  <c r="K341" i="1"/>
  <c r="K280" i="1"/>
  <c r="K318" i="1"/>
  <c r="K334" i="1"/>
  <c r="K267" i="1"/>
  <c r="K312" i="1"/>
  <c r="K309" i="1"/>
  <c r="K297" i="1"/>
  <c r="K296" i="1"/>
  <c r="K378" i="1"/>
  <c r="K365" i="1"/>
  <c r="K360" i="1"/>
  <c r="K332" i="1"/>
  <c r="K328" i="1"/>
  <c r="K263" i="1"/>
  <c r="K373" i="1"/>
  <c r="K376" i="1"/>
  <c r="K339" i="1"/>
  <c r="K315" i="1"/>
  <c r="K317" i="1"/>
  <c r="K379" i="1"/>
  <c r="K288" i="1"/>
  <c r="K324" i="1"/>
  <c r="K290" i="1"/>
  <c r="K383" i="1"/>
  <c r="K319" i="1"/>
  <c r="K326" i="1"/>
  <c r="K385" i="1"/>
  <c r="K313" i="1"/>
  <c r="K369" i="1"/>
  <c r="K345" i="1"/>
  <c r="K276" i="1"/>
  <c r="K358" i="1"/>
  <c r="K264" i="1"/>
  <c r="K325" i="1"/>
  <c r="K327" i="1"/>
  <c r="K281" i="1"/>
  <c r="K335" i="1"/>
  <c r="K375" i="1"/>
  <c r="K274" i="1"/>
  <c r="K286" i="1"/>
  <c r="K364" i="1"/>
  <c r="K366" i="1"/>
  <c r="K287" i="1"/>
  <c r="K282" i="1"/>
  <c r="K294" i="1"/>
  <c r="K350" i="1"/>
  <c r="K305" i="1"/>
  <c r="K270" i="1"/>
  <c r="K351" i="1"/>
  <c r="K283" i="1"/>
  <c r="K340" i="1"/>
  <c r="K357" i="1"/>
  <c r="K372" i="1"/>
  <c r="K322" i="1"/>
  <c r="K355" i="1"/>
  <c r="K389" i="1"/>
  <c r="K308" i="1"/>
  <c r="K331" i="1"/>
  <c r="K301" i="1"/>
  <c r="K320" i="1"/>
  <c r="K384" i="1"/>
  <c r="K392" i="1"/>
  <c r="K368" i="1"/>
  <c r="K354" i="1"/>
  <c r="K370" i="1"/>
  <c r="K336" i="1"/>
  <c r="K349" i="1"/>
  <c r="K344" i="1"/>
  <c r="K361" i="1"/>
  <c r="K273" i="1"/>
  <c r="K342" i="1"/>
  <c r="K275" i="1"/>
  <c r="K347" i="1"/>
  <c r="K266" i="1"/>
  <c r="K300" i="1"/>
  <c r="K291" i="1"/>
  <c r="K293" i="1"/>
  <c r="K387" i="1"/>
  <c r="K393" i="1"/>
  <c r="K353" i="1"/>
  <c r="K278" i="1"/>
  <c r="K391" i="1"/>
  <c r="K323" i="1"/>
  <c r="K380" i="1"/>
  <c r="K311" i="1"/>
  <c r="K316" i="1"/>
  <c r="K306" i="1"/>
  <c r="K307" i="1"/>
  <c r="K269" i="1"/>
  <c r="K295" i="1"/>
  <c r="K298" i="1"/>
  <c r="K381" i="1"/>
  <c r="K285" i="1"/>
  <c r="K271" i="1"/>
  <c r="K377" i="1"/>
  <c r="K265" i="1"/>
  <c r="K303" i="1"/>
  <c r="K386" i="1"/>
  <c r="K374" i="1"/>
  <c r="K272" i="1"/>
  <c r="K268" i="1"/>
  <c r="K382" i="1"/>
  <c r="K346" i="1"/>
  <c r="K343" i="1"/>
  <c r="K390" i="1"/>
  <c r="K330" i="1"/>
  <c r="K371" i="1"/>
  <c r="K304" i="1"/>
  <c r="K302" i="1"/>
  <c r="K299" i="1"/>
  <c r="K321" i="1"/>
  <c r="K17" i="1"/>
  <c r="K65" i="1"/>
  <c r="K66" i="1"/>
  <c r="K33" i="1"/>
  <c r="K34" i="1"/>
  <c r="K28" i="1"/>
  <c r="K8" i="1"/>
  <c r="K42" i="1"/>
  <c r="K59" i="1"/>
  <c r="K92" i="1"/>
  <c r="K13" i="1"/>
  <c r="K74" i="1"/>
  <c r="K49" i="1"/>
  <c r="K44" i="1"/>
  <c r="K40" i="1"/>
  <c r="K12" i="1"/>
  <c r="K38" i="1"/>
  <c r="K20" i="1"/>
  <c r="K97" i="1"/>
  <c r="K22" i="1"/>
  <c r="K6" i="1"/>
  <c r="K60" i="1"/>
  <c r="K71" i="1"/>
  <c r="K52" i="1"/>
  <c r="K57" i="1"/>
  <c r="K86" i="1"/>
  <c r="K104" i="1"/>
  <c r="K36" i="1"/>
  <c r="K10" i="1"/>
  <c r="K46" i="1"/>
  <c r="K16" i="1"/>
  <c r="K7" i="1"/>
  <c r="K4" i="1"/>
  <c r="K53" i="1"/>
  <c r="K43" i="1"/>
  <c r="K37" i="1"/>
  <c r="K14" i="1"/>
  <c r="K5" i="1"/>
  <c r="K30" i="1"/>
  <c r="K75" i="1"/>
  <c r="K102" i="1"/>
  <c r="K23" i="1"/>
  <c r="K87" i="1"/>
  <c r="K18" i="1"/>
  <c r="K108" i="1"/>
  <c r="K105" i="1"/>
  <c r="K45" i="1"/>
  <c r="K85" i="1"/>
  <c r="K82" i="1"/>
  <c r="K107" i="1"/>
  <c r="K83" i="1"/>
  <c r="K19" i="1"/>
  <c r="K109" i="1"/>
  <c r="K106" i="1"/>
  <c r="K110" i="1"/>
  <c r="K81" i="1"/>
  <c r="K99" i="1"/>
  <c r="K79" i="1"/>
  <c r="K77" i="1"/>
  <c r="K80" i="1"/>
  <c r="K84" i="1"/>
  <c r="K48" i="1"/>
  <c r="K21" i="1"/>
  <c r="K47" i="1"/>
  <c r="K78" i="1"/>
  <c r="K9" i="1"/>
  <c r="K69" i="1"/>
  <c r="K27" i="1"/>
  <c r="K3" i="1"/>
  <c r="K56" i="1"/>
  <c r="K101" i="1"/>
  <c r="K63" i="1"/>
  <c r="K24" i="1"/>
  <c r="K62" i="1"/>
  <c r="K95" i="1"/>
  <c r="K98" i="1"/>
  <c r="K93" i="1"/>
  <c r="K2" i="1"/>
  <c r="K89" i="1"/>
  <c r="K55" i="1"/>
  <c r="K72" i="1"/>
  <c r="K11" i="1"/>
  <c r="K39" i="1"/>
  <c r="K100" i="1"/>
  <c r="K94" i="1"/>
  <c r="K88" i="1"/>
  <c r="K54" i="1"/>
  <c r="K61" i="1"/>
  <c r="K68" i="1"/>
  <c r="K90" i="1"/>
  <c r="K32" i="1"/>
  <c r="K25" i="1"/>
  <c r="K15" i="1"/>
  <c r="K91" i="1"/>
  <c r="K64" i="1"/>
  <c r="K31" i="1"/>
  <c r="K96" i="1"/>
  <c r="K41" i="1"/>
  <c r="K29" i="1"/>
  <c r="K58" i="1"/>
  <c r="K76" i="1"/>
  <c r="K70" i="1"/>
  <c r="K103" i="1"/>
  <c r="K35" i="1"/>
  <c r="K50" i="1"/>
  <c r="K67" i="1"/>
  <c r="K73" i="1"/>
  <c r="K26" i="1"/>
  <c r="K51" i="1"/>
  <c r="K213" i="1"/>
  <c r="K136" i="1"/>
  <c r="K137" i="1"/>
  <c r="K134" i="1"/>
  <c r="K206" i="1"/>
  <c r="K135" i="1"/>
  <c r="K218" i="1"/>
  <c r="K140" i="1"/>
  <c r="K115" i="1"/>
  <c r="K138" i="1"/>
  <c r="K210" i="1"/>
  <c r="K139" i="1"/>
  <c r="K249" i="1"/>
  <c r="K216" i="1"/>
  <c r="K200" i="1"/>
  <c r="K167" i="1"/>
  <c r="K257" i="1"/>
  <c r="K221" i="1"/>
  <c r="K217" i="1"/>
  <c r="K254" i="1"/>
  <c r="K165" i="1"/>
  <c r="K259" i="1"/>
  <c r="K258" i="1"/>
  <c r="K260" i="1"/>
  <c r="K166" i="1"/>
  <c r="K169" i="1"/>
  <c r="K164" i="1"/>
  <c r="K211" i="1"/>
  <c r="K177" i="1"/>
  <c r="K209" i="1"/>
  <c r="K214" i="1"/>
  <c r="K185" i="1"/>
  <c r="K255" i="1"/>
  <c r="K250" i="1"/>
  <c r="K156" i="1"/>
  <c r="K163" i="1"/>
  <c r="K129" i="1"/>
  <c r="K127" i="1"/>
  <c r="K131" i="1"/>
  <c r="K220" i="1"/>
  <c r="K128" i="1"/>
  <c r="K119" i="1"/>
  <c r="K256" i="1"/>
  <c r="K196" i="1"/>
  <c r="K173" i="1"/>
  <c r="K199" i="1"/>
  <c r="K204" i="1"/>
  <c r="K208" i="1"/>
  <c r="K187" i="1"/>
  <c r="K225" i="1"/>
  <c r="K251" i="1"/>
  <c r="K231" i="1"/>
  <c r="K170" i="1"/>
  <c r="K155" i="1"/>
  <c r="K123" i="1"/>
  <c r="K190" i="1"/>
  <c r="K162" i="1"/>
  <c r="K253" i="1"/>
  <c r="K212" i="1"/>
  <c r="K230" i="1"/>
  <c r="K252" i="1"/>
  <c r="K168" i="1"/>
  <c r="K141" i="1"/>
  <c r="K232" i="1"/>
  <c r="K152" i="1"/>
  <c r="K151" i="1"/>
  <c r="K233" i="1"/>
  <c r="K124" i="1"/>
  <c r="K238" i="1"/>
  <c r="K114" i="1"/>
  <c r="K145" i="1"/>
  <c r="K180" i="1"/>
  <c r="K176" i="1"/>
  <c r="K171" i="1"/>
  <c r="K118" i="1"/>
  <c r="K234" i="1"/>
  <c r="K133" i="1"/>
  <c r="K247" i="1"/>
  <c r="K197" i="1"/>
  <c r="K183" i="1"/>
  <c r="K201" i="1"/>
  <c r="K246" i="1"/>
  <c r="K198" i="1"/>
  <c r="K174" i="1"/>
  <c r="K126" i="1"/>
  <c r="K207" i="1"/>
  <c r="K130" i="1"/>
  <c r="K192" i="1"/>
  <c r="K117" i="1"/>
  <c r="K191" i="1"/>
  <c r="K226" i="1"/>
  <c r="K121" i="1"/>
  <c r="K172" i="1"/>
  <c r="K239" i="1"/>
  <c r="K189" i="1"/>
  <c r="K215" i="1"/>
  <c r="K184" i="1"/>
  <c r="K202" i="1"/>
  <c r="K235" i="1"/>
  <c r="K203" i="1"/>
  <c r="K147" i="1"/>
  <c r="K205" i="1"/>
  <c r="K240" i="1"/>
  <c r="K236" i="1"/>
  <c r="K245" i="1"/>
  <c r="K237" i="1"/>
  <c r="K175" i="1"/>
  <c r="K193" i="1"/>
  <c r="K122" i="1"/>
  <c r="K188" i="1"/>
  <c r="K149" i="1"/>
  <c r="K179" i="1"/>
  <c r="K112" i="1"/>
  <c r="K227" i="1"/>
  <c r="K194" i="1"/>
  <c r="K244" i="1"/>
  <c r="K153" i="1"/>
  <c r="K142" i="1"/>
  <c r="K241" i="1"/>
  <c r="K242" i="1"/>
  <c r="K150" i="1"/>
  <c r="K157" i="1"/>
  <c r="K224" i="1"/>
  <c r="K178" i="1"/>
  <c r="K248" i="1"/>
  <c r="K143" i="1"/>
  <c r="K161" i="1"/>
  <c r="K158" i="1"/>
  <c r="K159" i="1"/>
  <c r="K144" i="1"/>
  <c r="K229" i="1"/>
  <c r="K154" i="1"/>
  <c r="K148" i="1"/>
  <c r="K160" i="1"/>
  <c r="K223" i="1"/>
  <c r="K181" i="1"/>
  <c r="K243" i="1"/>
  <c r="K186" i="1"/>
  <c r="K182" i="1"/>
  <c r="K146" i="1"/>
  <c r="K195" i="1"/>
  <c r="K228" i="1"/>
  <c r="K113" i="1"/>
  <c r="K222" i="1"/>
  <c r="K116" i="1"/>
  <c r="K132" i="1"/>
  <c r="K120" i="1"/>
  <c r="K125" i="1"/>
  <c r="K219" i="1"/>
  <c r="K493" i="1"/>
  <c r="K480" i="1"/>
  <c r="K483" i="1"/>
  <c r="K437" i="1"/>
  <c r="K413" i="1"/>
  <c r="K449" i="1"/>
  <c r="K423" i="1"/>
  <c r="K467" i="1"/>
  <c r="K457" i="1"/>
  <c r="K484" i="1"/>
  <c r="K427" i="1"/>
  <c r="K485" i="1"/>
  <c r="K478" i="1"/>
  <c r="K482" i="1"/>
  <c r="K411" i="1"/>
  <c r="K464" i="1"/>
  <c r="K456" i="1"/>
  <c r="K472" i="1"/>
  <c r="K440" i="1"/>
  <c r="K401" i="1"/>
  <c r="K458" i="1"/>
  <c r="K434" i="1"/>
  <c r="K474" i="1"/>
  <c r="K428" i="1"/>
  <c r="K395" i="1"/>
  <c r="K418" i="1"/>
  <c r="K445" i="1"/>
  <c r="K402" i="1"/>
  <c r="K473" i="1"/>
  <c r="K430" i="1"/>
  <c r="K460" i="1"/>
  <c r="K412" i="1"/>
  <c r="K490" i="1"/>
  <c r="K400" i="1"/>
  <c r="K463" i="1"/>
  <c r="K481" i="1"/>
  <c r="K494" i="1"/>
  <c r="K414" i="1"/>
  <c r="K432" i="1"/>
  <c r="K443" i="1"/>
  <c r="K469" i="1"/>
  <c r="K420" i="1"/>
  <c r="K471" i="1"/>
  <c r="K446" i="1"/>
  <c r="K452" i="1"/>
  <c r="K488" i="1"/>
  <c r="K448" i="1"/>
  <c r="K441" i="1"/>
  <c r="K404" i="1"/>
  <c r="K500" i="1"/>
  <c r="K499" i="1"/>
  <c r="K422" i="1"/>
  <c r="K475" i="1"/>
  <c r="K450" i="1"/>
  <c r="K397" i="1"/>
  <c r="K426" i="1"/>
  <c r="K479" i="1"/>
  <c r="K454" i="1"/>
  <c r="K410" i="1"/>
  <c r="K444" i="1"/>
  <c r="K497" i="1"/>
  <c r="K407" i="1"/>
  <c r="K496" i="1"/>
  <c r="K408" i="1"/>
  <c r="K492" i="1"/>
  <c r="K466" i="1"/>
  <c r="K501" i="1"/>
  <c r="K419" i="1"/>
  <c r="K491" i="1"/>
  <c r="K439" i="1"/>
  <c r="K415" i="1"/>
  <c r="K405" i="1"/>
  <c r="K451" i="1"/>
  <c r="K470" i="1"/>
  <c r="K477" i="1"/>
  <c r="K435" i="1"/>
  <c r="K453" i="1"/>
  <c r="K489" i="1"/>
  <c r="K436" i="1"/>
  <c r="K398" i="1"/>
  <c r="K394" i="1"/>
  <c r="K406" i="1"/>
  <c r="K424" i="1"/>
  <c r="K396" i="1"/>
  <c r="K459" i="1"/>
  <c r="K495" i="1"/>
  <c r="K409" i="1"/>
  <c r="K403" i="1"/>
  <c r="K461" i="1"/>
  <c r="K417" i="1"/>
  <c r="K438" i="1"/>
  <c r="K486" i="1"/>
  <c r="K462" i="1"/>
  <c r="K498" i="1"/>
  <c r="K465" i="1"/>
  <c r="K476" i="1"/>
  <c r="K399" i="1"/>
  <c r="K429" i="1"/>
  <c r="K447" i="1"/>
  <c r="K455" i="1"/>
  <c r="K487" i="1"/>
  <c r="K433" i="1"/>
  <c r="K421" i="1"/>
  <c r="K468" i="1"/>
  <c r="K416" i="1"/>
  <c r="K442" i="1"/>
  <c r="K431" i="1"/>
  <c r="K425" i="1"/>
  <c r="B31" i="3"/>
  <c r="AN49" i="1" l="1"/>
  <c r="AN462" i="1"/>
  <c r="AN193" i="1"/>
  <c r="AN205" i="1"/>
  <c r="AN60" i="1"/>
  <c r="AN33" i="1"/>
  <c r="AN173" i="1"/>
  <c r="AN204" i="1"/>
  <c r="AN50" i="1"/>
  <c r="AN416" i="1"/>
  <c r="AN476" i="1"/>
  <c r="AN415" i="1"/>
  <c r="AN413" i="1"/>
  <c r="AN103" i="1"/>
  <c r="AN24" i="1"/>
  <c r="AN102" i="1"/>
  <c r="AN112" i="1"/>
  <c r="AN5" i="1"/>
  <c r="AN463" i="1"/>
  <c r="AN428" i="1"/>
  <c r="AN442" i="1"/>
  <c r="AN222" i="1"/>
  <c r="AN52" i="1"/>
  <c r="AN180" i="1"/>
  <c r="AN449" i="1"/>
  <c r="AN235" i="1"/>
  <c r="AN59" i="1"/>
  <c r="AN431" i="1"/>
  <c r="AN23" i="1"/>
  <c r="AN32" i="1"/>
  <c r="AN447" i="1"/>
  <c r="AN172" i="1"/>
  <c r="AN248" i="1"/>
  <c r="AN93" i="1"/>
  <c r="AN44" i="1"/>
  <c r="AN116" i="1"/>
  <c r="AN7" i="1"/>
  <c r="AN430" i="1"/>
  <c r="AN87" i="1"/>
  <c r="AN171" i="1"/>
  <c r="AN129" i="1"/>
  <c r="AN261" i="1"/>
  <c r="AN162" i="1"/>
  <c r="AN133" i="1"/>
  <c r="AN242" i="1"/>
  <c r="AN241" i="1"/>
  <c r="AN4" i="1"/>
  <c r="AN192" i="1"/>
  <c r="AN2" i="1"/>
  <c r="S121" i="1"/>
  <c r="S60" i="1"/>
  <c r="S402" i="1"/>
  <c r="S261" i="1"/>
  <c r="S397" i="1" l="1"/>
  <c r="S482" i="1"/>
  <c r="S452" i="1"/>
  <c r="S37" i="1"/>
  <c r="S463" i="1" l="1"/>
  <c r="S129" i="1"/>
  <c r="S193" i="1"/>
  <c r="S427" i="1"/>
  <c r="S235" i="1" l="1"/>
  <c r="S454" i="1"/>
</calcChain>
</file>

<file path=xl/sharedStrings.xml><?xml version="1.0" encoding="utf-8"?>
<sst xmlns="http://schemas.openxmlformats.org/spreadsheetml/2006/main" count="8458" uniqueCount="873">
  <si>
    <t>ID</t>
  </si>
  <si>
    <t>State</t>
  </si>
  <si>
    <t>Zip</t>
  </si>
  <si>
    <t>Region</t>
  </si>
  <si>
    <t>LegalStat</t>
  </si>
  <si>
    <t>LegalStatCat</t>
  </si>
  <si>
    <t>Year</t>
  </si>
  <si>
    <t>YearsinOperation</t>
  </si>
  <si>
    <t>YearsinOp_Cat</t>
  </si>
  <si>
    <t>YearsinOp_Cat_2</t>
  </si>
  <si>
    <t>BusModel</t>
  </si>
  <si>
    <t>Revenue</t>
  </si>
  <si>
    <t>GrossSales</t>
  </si>
  <si>
    <t>CustomerType#_Other2_TEXT</t>
  </si>
  <si>
    <t>SNAP</t>
  </si>
  <si>
    <t>SNAPAmt</t>
  </si>
  <si>
    <t>Expenses</t>
  </si>
  <si>
    <t>GrantDependence</t>
  </si>
  <si>
    <t>OER</t>
  </si>
  <si>
    <t>MN</t>
  </si>
  <si>
    <t xml:space="preserve"> </t>
  </si>
  <si>
    <t>NC</t>
  </si>
  <si>
    <t>Developing into a non-profit. Have been a sole proprietorship for the last 18 months</t>
  </si>
  <si>
    <t>MO</t>
  </si>
  <si>
    <t>AK</t>
  </si>
  <si>
    <t>Flowers, starts, plants</t>
  </si>
  <si>
    <t>bed and breakies</t>
  </si>
  <si>
    <t>Box Program</t>
  </si>
  <si>
    <t>IL</t>
  </si>
  <si>
    <t>CO</t>
  </si>
  <si>
    <t>MT</t>
  </si>
  <si>
    <t>Buying clubs, etc</t>
  </si>
  <si>
    <t>CA</t>
  </si>
  <si>
    <t>TX</t>
  </si>
  <si>
    <t>NM</t>
  </si>
  <si>
    <t>MD</t>
  </si>
  <si>
    <t>garden transplants</t>
  </si>
  <si>
    <t>CT</t>
  </si>
  <si>
    <t>multi-stakeholder cooperative</t>
  </si>
  <si>
    <t>missing</t>
  </si>
  <si>
    <t>MI</t>
  </si>
  <si>
    <t>Donations</t>
  </si>
  <si>
    <t>PA</t>
  </si>
  <si>
    <t>NH</t>
  </si>
  <si>
    <t>Fruit</t>
  </si>
  <si>
    <t>services through grants</t>
  </si>
  <si>
    <t>Services</t>
  </si>
  <si>
    <t>Non-profit</t>
  </si>
  <si>
    <t>IA</t>
  </si>
  <si>
    <t>DC</t>
  </si>
  <si>
    <t>Meals</t>
  </si>
  <si>
    <t>Other Non-profits</t>
  </si>
  <si>
    <t>funding from agencies like Regional Councils of Gov't, senior centers, or nonprofits who contracted with us to provide food (fresh food boxes, meals, etc)</t>
  </si>
  <si>
    <t>VT</t>
  </si>
  <si>
    <t>Killington Ski Resort</t>
  </si>
  <si>
    <t>OR</t>
  </si>
  <si>
    <t>NV</t>
  </si>
  <si>
    <t>VA</t>
  </si>
  <si>
    <t>Flowers</t>
  </si>
  <si>
    <t>WI</t>
  </si>
  <si>
    <t>SC</t>
  </si>
  <si>
    <t>GA</t>
  </si>
  <si>
    <t>WA</t>
  </si>
  <si>
    <t>Donations for Food Security</t>
  </si>
  <si>
    <t>Gift Certificates</t>
  </si>
  <si>
    <t>NY</t>
  </si>
  <si>
    <t>Oils, Syrups</t>
  </si>
  <si>
    <t>Misc, Clothing</t>
  </si>
  <si>
    <t>CSA shares</t>
  </si>
  <si>
    <t>prepared dishes</t>
  </si>
  <si>
    <t>Honey</t>
  </si>
  <si>
    <t>soaps, lotions</t>
  </si>
  <si>
    <t>Farm to School Fundraising</t>
  </si>
  <si>
    <t>plant starts</t>
  </si>
  <si>
    <t>Nuts</t>
  </si>
  <si>
    <t>plants</t>
  </si>
  <si>
    <t>grocery</t>
  </si>
  <si>
    <t>merch</t>
  </si>
  <si>
    <t>IN</t>
  </si>
  <si>
    <t>Fiscally sponsored</t>
  </si>
  <si>
    <t>OH</t>
  </si>
  <si>
    <t>KS</t>
  </si>
  <si>
    <t>food service hospitality</t>
  </si>
  <si>
    <t>HI</t>
  </si>
  <si>
    <t>Project of the 501(c)(3) organization Hip Agriculutre</t>
  </si>
  <si>
    <t>RI</t>
  </si>
  <si>
    <t>Nonprofit organizations</t>
  </si>
  <si>
    <t>Mushrooms</t>
  </si>
  <si>
    <t>Nuts and Seeds</t>
  </si>
  <si>
    <t>Uncategorized</t>
  </si>
  <si>
    <t>Tribal Entities</t>
  </si>
  <si>
    <t>ON</t>
  </si>
  <si>
    <t>M6M2Y2</t>
  </si>
  <si>
    <t>Dry Goods</t>
  </si>
  <si>
    <t>Prepared Meals</t>
  </si>
  <si>
    <t>Delivered direct to consumer, but purchased by organization</t>
  </si>
  <si>
    <t>SD</t>
  </si>
  <si>
    <t>Honey products</t>
  </si>
  <si>
    <t>Bath &amp; beauty</t>
  </si>
  <si>
    <t>WV</t>
  </si>
  <si>
    <t>Gov't funded food assistance</t>
  </si>
  <si>
    <t>MA</t>
  </si>
  <si>
    <t>NE</t>
  </si>
  <si>
    <t>Corporate Dining Halls</t>
  </si>
  <si>
    <t>Survey Year</t>
  </si>
  <si>
    <t>R_2bJpuVDvD4BTKLj</t>
  </si>
  <si>
    <t>R_27IEq5jYJluMVu2</t>
  </si>
  <si>
    <t>R_5o2DQEB7iHdO1Hj</t>
  </si>
  <si>
    <t>R_3P64kyU8C8kxHKe</t>
  </si>
  <si>
    <t>R_2ysjuQpgLTXoEZu</t>
  </si>
  <si>
    <t>R_C46nD6mQlwoI5wJ</t>
  </si>
  <si>
    <t>R_2ZKf4aOduh2AC1K</t>
  </si>
  <si>
    <t>R_1MNfpHT4YiQXk2O</t>
  </si>
  <si>
    <t>R_2rVkEvZmXiUSzfw</t>
  </si>
  <si>
    <t>R_1Lp1h1Z3fPkgi8t</t>
  </si>
  <si>
    <t>R_2tzBTE7LjFdlyN9</t>
  </si>
  <si>
    <t>R_20TKccAnum67ZCu</t>
  </si>
  <si>
    <t>R_DkPr9xSVkKHTf5T</t>
  </si>
  <si>
    <t>R_1OVSyYIwtrjsM05</t>
  </si>
  <si>
    <t>R_29v0HVodIcPRJsG</t>
  </si>
  <si>
    <t>R_3n6NPKRidUcCj4q</t>
  </si>
  <si>
    <t>R_UuMcLNYlM3DciRj</t>
  </si>
  <si>
    <t>R_31Qoskc79r8tKLB</t>
  </si>
  <si>
    <t>R_1MNeO9js8y762uJ</t>
  </si>
  <si>
    <t>R_1QnnxYL5LQJnHi8</t>
  </si>
  <si>
    <t>R_1j7ckQFPt2CdBTn</t>
  </si>
  <si>
    <t>R_2eVWezcCUHGCV9W</t>
  </si>
  <si>
    <t>R_3psvL9QA3U38lat</t>
  </si>
  <si>
    <t>R_3QEhAlaphyeRzzK</t>
  </si>
  <si>
    <t>R_31aOKZ5hq2u31R6</t>
  </si>
  <si>
    <t>R_1CHL8SU2x5X94mS</t>
  </si>
  <si>
    <t>R_1H1dou6jP3xmfa4</t>
  </si>
  <si>
    <t>R_2QR36pHxTCDlwCm</t>
  </si>
  <si>
    <t>R_tWZX4wtD8Yso6OJ</t>
  </si>
  <si>
    <t>R_2y9PAyenmAkJR3v</t>
  </si>
  <si>
    <t>R_2YahLqQ78hT3XBk</t>
  </si>
  <si>
    <t>R_1pL7Gf5eYfglxKD</t>
  </si>
  <si>
    <t>R_3dXn1Z6daYkZMDg</t>
  </si>
  <si>
    <t>R_3HB8uFnX981vwVB</t>
  </si>
  <si>
    <t>R_2WUM6UZi6rprqNx</t>
  </si>
  <si>
    <t>R_1JVj4YVmn1kKkvq</t>
  </si>
  <si>
    <t>R_tYt5MFAUyUXihLr</t>
  </si>
  <si>
    <t>R_2ozp6zvrgJaLoB3</t>
  </si>
  <si>
    <t>R_1PXmtMbNEHB17VX</t>
  </si>
  <si>
    <t>R_1IFZCG5fYXwwTB3</t>
  </si>
  <si>
    <t>R_1lxBt9JHeI99otl</t>
  </si>
  <si>
    <t>R_VPwueCbHdvMqDnz</t>
  </si>
  <si>
    <t>R_22mMv9ptUiHi2Gv</t>
  </si>
  <si>
    <t>R_1lyRcU0ZdRxlXVu</t>
  </si>
  <si>
    <t>R_3ssu4dgaNgnTLOc</t>
  </si>
  <si>
    <t>R_vAZabVL2z9krjBn</t>
  </si>
  <si>
    <t>R_bj6IYYfwxKbHw4h</t>
  </si>
  <si>
    <t>R_3KoxsmNxx6IXR13</t>
  </si>
  <si>
    <t>R_3oT941Gf2JBh4qu</t>
  </si>
  <si>
    <t>R_1pXxCSQIpbnJxik</t>
  </si>
  <si>
    <t>R_25HlXmDH0bAnWgG</t>
  </si>
  <si>
    <t>R_1js1r6RWEFvP7xT</t>
  </si>
  <si>
    <t>R_2B3fB9qkKvRsGVJ</t>
  </si>
  <si>
    <t>R_3nGjT3cSqm7Y9Ia</t>
  </si>
  <si>
    <t>R_2uxQQG0UiHlXl8p</t>
  </si>
  <si>
    <t>R_3CVoZRuc5XpU9Rx</t>
  </si>
  <si>
    <t>R_3stvh9Ka002icyq</t>
  </si>
  <si>
    <t>R_3Mn9MgFzlKMOSKC</t>
  </si>
  <si>
    <t>R_2Vt32FTMwbEvJdk</t>
  </si>
  <si>
    <t>R_2CJvLKbuKqbybyw</t>
  </si>
  <si>
    <t>R_2c5DRufq4OUQUbS</t>
  </si>
  <si>
    <t>R_2ttxvZ3IjhE6Nie</t>
  </si>
  <si>
    <t>R_SATQxuxe8JTYPUl</t>
  </si>
  <si>
    <t>R_3eyNukNYEUI6aLS</t>
  </si>
  <si>
    <t>R_3gZytMgo0NLOPIE</t>
  </si>
  <si>
    <t>R_1DtAyPapa8uABRS</t>
  </si>
  <si>
    <t>R_1rvrcc0xPSPhgJi</t>
  </si>
  <si>
    <t>R_1pmxFmdM97hVGhY</t>
  </si>
  <si>
    <t>R_afmAfMvzWhv4T7z</t>
  </si>
  <si>
    <t>R_1q7JhBpCup7QeGm</t>
  </si>
  <si>
    <t>R_3nvAOmT5xgLmmKT</t>
  </si>
  <si>
    <t>R_3Oj2xqRyBL03cXy</t>
  </si>
  <si>
    <t>R_2wgJcFspDE8EvWP</t>
  </si>
  <si>
    <t>R_Zq1P6SltepdXJ3r</t>
  </si>
  <si>
    <t>R_2zNlKmQN2WhZMJR</t>
  </si>
  <si>
    <t>R_24woYlgj07MorCT</t>
  </si>
  <si>
    <t>R_1KvX6G3SExPUT6D</t>
  </si>
  <si>
    <t>R_0OK5OOtlroBwPct</t>
  </si>
  <si>
    <t>R_1r8rl53FqJbS8to</t>
  </si>
  <si>
    <t>R_2wRksaIrci2mODM</t>
  </si>
  <si>
    <t>R_23TDm1U1zcJZwWn</t>
  </si>
  <si>
    <t>R_1ikuwmwk3222YDU</t>
  </si>
  <si>
    <t>R_svuP4ecQCL03TNv</t>
  </si>
  <si>
    <t>R_1n0dfTri8YX5PYx</t>
  </si>
  <si>
    <t>R_pGWG8OfagyAxLzP</t>
  </si>
  <si>
    <t>R_1hRbbHSEhdUR6D3</t>
  </si>
  <si>
    <t>R_3iqg7WEJoDCChBV</t>
  </si>
  <si>
    <t>R_2XpWwfZgEhms8fF</t>
  </si>
  <si>
    <t>R_2EAyljVlKLZm46R</t>
  </si>
  <si>
    <t>R_24C5CWwnC85zFPC</t>
  </si>
  <si>
    <t>R_239x57iGrheKiYx</t>
  </si>
  <si>
    <t>R_2uKxf4WnSQDmqAS</t>
  </si>
  <si>
    <t>R_2CPNipyVbjmEcsh</t>
  </si>
  <si>
    <t>R_3e8nP8I2pcB0222</t>
  </si>
  <si>
    <t>R_STayPRNiflxOazv</t>
  </si>
  <si>
    <t>R_1liaOT13w5LWcoy</t>
  </si>
  <si>
    <t>R_1KdODnmQZFbzm4a</t>
  </si>
  <si>
    <t>R_3PFExcGFkwmaZI2</t>
  </si>
  <si>
    <t>R_1onAfF9iNwVJC5S</t>
  </si>
  <si>
    <t>R_3iD7C3I1C3IKdzx</t>
  </si>
  <si>
    <t>R_3nOYmngmjE1mVLz</t>
  </si>
  <si>
    <t>R_1JRSVpllnsv6FLo</t>
  </si>
  <si>
    <t>R_28AEOhLl40dZlhv</t>
  </si>
  <si>
    <t>R_4In4bEhzEDP26mR</t>
  </si>
  <si>
    <t>R_1cYe3dqBfxSkvkj</t>
  </si>
  <si>
    <t>R_1N5qvomL9HfaWyr</t>
  </si>
  <si>
    <t>R_3CSZDorVmiXhS2R</t>
  </si>
  <si>
    <t>R_OqkkaBbcGU2iDrH</t>
  </si>
  <si>
    <t>R_OQpZcgoL6pCFH33</t>
  </si>
  <si>
    <t>TN</t>
  </si>
  <si>
    <t>LA</t>
  </si>
  <si>
    <t>AR</t>
  </si>
  <si>
    <t>AL</t>
  </si>
  <si>
    <t>AZ</t>
  </si>
  <si>
    <t>KY</t>
  </si>
  <si>
    <t>ME</t>
  </si>
  <si>
    <t>WY</t>
  </si>
  <si>
    <t>NJ</t>
  </si>
  <si>
    <t>FL</t>
  </si>
  <si>
    <t>Nonprofit</t>
  </si>
  <si>
    <t>B Corp</t>
  </si>
  <si>
    <t>S Corp</t>
  </si>
  <si>
    <t>Producer Cooperative</t>
  </si>
  <si>
    <t>Currently affliated with the Univeristy of AR Cooperative Extension Service throught a 3 year USDA grant, will tranisition in to own entity if viable after end of grant cycle.</t>
  </si>
  <si>
    <t>not-for-profit in MA (no taxes) (cooperative) and C-Corp federally</t>
  </si>
  <si>
    <t>LLC</t>
  </si>
  <si>
    <t>No formal legal structure</t>
  </si>
  <si>
    <t>C Corp</t>
  </si>
  <si>
    <t xml:space="preserve">Benefit Corporation (not the same thing as a B Corp - which implies the 3rd party certification via B-Lab or other, but not the legal structure of Benefit Corporation).  Often confused, but not the same thing.  https://benefitcorp.net/businesses/benefit-corporations-and-certified-b-corps   </t>
  </si>
  <si>
    <t>Producer-Consumer Cooperative</t>
  </si>
  <si>
    <t>Worker Co-operative</t>
  </si>
  <si>
    <t>L3C</t>
  </si>
  <si>
    <t>LC</t>
  </si>
  <si>
    <t>Sole Proprietorship</t>
  </si>
  <si>
    <t>Consumer Cooperative</t>
  </si>
  <si>
    <t xml:space="preserve">Governmental - Educational Institution </t>
  </si>
  <si>
    <t>Agricultural Marketing Cooperative</t>
  </si>
  <si>
    <t>Other</t>
  </si>
  <si>
    <t>ND</t>
  </si>
  <si>
    <t>youth enrichment programs</t>
  </si>
  <si>
    <t>Senior Meal Site</t>
  </si>
  <si>
    <t>Corrections</t>
  </si>
  <si>
    <t>Food access programs</t>
  </si>
  <si>
    <t>Community Orgs</t>
  </si>
  <si>
    <t>Buying clubs/CSA</t>
  </si>
  <si>
    <t>food bank/pantry</t>
  </si>
  <si>
    <t>Prefer not to respond</t>
  </si>
  <si>
    <t>non profit partners</t>
  </si>
  <si>
    <t>Pacific</t>
  </si>
  <si>
    <t>Mountain</t>
  </si>
  <si>
    <t>West North Central</t>
  </si>
  <si>
    <t>West South Central</t>
  </si>
  <si>
    <t>East North Central</t>
  </si>
  <si>
    <t>New England</t>
  </si>
  <si>
    <t>Canada</t>
  </si>
  <si>
    <t>South Atlantic</t>
  </si>
  <si>
    <t>Middle Atlantic</t>
  </si>
  <si>
    <t>R_stKLTiWiQhkm5QR</t>
  </si>
  <si>
    <t>R_UxnYG8mmqbJ48ut</t>
  </si>
  <si>
    <t>R_pSIXZItFhUdOnF7</t>
  </si>
  <si>
    <t>R_1g28qf8i1WHEa2D</t>
  </si>
  <si>
    <t>R_TqqDtqePWKyFpIJ</t>
  </si>
  <si>
    <t>R_1FsQxP4XcWWWSlM</t>
  </si>
  <si>
    <t>R_1E59GPHh3XcueyU</t>
  </si>
  <si>
    <t>R_1qdZCL4G9wU4G1f</t>
  </si>
  <si>
    <t>R_1dv5nLKLd2DBGhN</t>
  </si>
  <si>
    <t>R_1LoJRWnmmoqx5n5</t>
  </si>
  <si>
    <t>R_8qOWWhDmGktlG6d</t>
  </si>
  <si>
    <t>R_2EhsgoDCbKVRxqQ</t>
  </si>
  <si>
    <t>R_3howgbNXZxxudc0</t>
  </si>
  <si>
    <t>R_1ImjU7u8tIs2OGW</t>
  </si>
  <si>
    <t>R_2YM2okSQfcqM0cI</t>
  </si>
  <si>
    <t>R_1plr9TW2MXjNtZb</t>
  </si>
  <si>
    <t>R_2fd5ULwzc8bFgVb</t>
  </si>
  <si>
    <t>R_3NX3E2d5TA68GAA</t>
  </si>
  <si>
    <t>R_2wymJfdPl1gAvYq</t>
  </si>
  <si>
    <t>R_2TLYbftoLBo1ODe</t>
  </si>
  <si>
    <t>R_3iVCRebhEuVSAZQ</t>
  </si>
  <si>
    <t>R_3HtVkAsdgzZPcjN</t>
  </si>
  <si>
    <t>R_1nSGwmYqHPDPeVl</t>
  </si>
  <si>
    <t>R_1hRWGWqr2IJ6sh0</t>
  </si>
  <si>
    <t>R_1dBw8EzQCSmxIh2</t>
  </si>
  <si>
    <t>R_2Eo9GQTUgTgCte7</t>
  </si>
  <si>
    <t>R_2tE7oi33WTMWUje</t>
  </si>
  <si>
    <t>R_1eXLNnTj97hgk9Y</t>
  </si>
  <si>
    <t>R_dd9fDAFANOrP2G5</t>
  </si>
  <si>
    <t>R_51HEq8wohVLbN7z</t>
  </si>
  <si>
    <t>R_1IER1Iv2xk2EQEU</t>
  </si>
  <si>
    <t>R_2dGTg2WVh3SFTI9</t>
  </si>
  <si>
    <t>R_czKsK5OLZAacYZr</t>
  </si>
  <si>
    <t>R_OwoRcXd8iiNS2M9</t>
  </si>
  <si>
    <t>R_CgiBdsU7UUEAA3D</t>
  </si>
  <si>
    <t>R_ULncsrXDwtcuI81</t>
  </si>
  <si>
    <t>R_1DqaN7sNQ1mprBT</t>
  </si>
  <si>
    <t>R_3kzChsyRBKjY1Lp</t>
  </si>
  <si>
    <t>R_RwvB0r3hg62n10B</t>
  </si>
  <si>
    <t>R_3FRwncfH4WcaFXF</t>
  </si>
  <si>
    <t>R_27IIEdWUqDryQjc</t>
  </si>
  <si>
    <t>R_5gM9sgV4NXbZolP</t>
  </si>
  <si>
    <t>R_2SCrVI3c2vM6GtN</t>
  </si>
  <si>
    <t>R_33a4qikHhjCEdQE</t>
  </si>
  <si>
    <t>R_3MsC3jj7LuMZR6B</t>
  </si>
  <si>
    <t>R_9LhOErmAvtw4KiZ</t>
  </si>
  <si>
    <t>R_1hSeAs6KQUKLfpd</t>
  </si>
  <si>
    <t>R_1I44pXkpBXKcTii</t>
  </si>
  <si>
    <t>R_22twU1lZVbuPRWG</t>
  </si>
  <si>
    <t>R_1GvpWYVh78251C0</t>
  </si>
  <si>
    <t>R_210Mc1oGbUCRqiE</t>
  </si>
  <si>
    <t>R_9TWW0oZ1k2qQFYp</t>
  </si>
  <si>
    <t>R_C1DIMk5ersvGVax</t>
  </si>
  <si>
    <t>R_7QHrQ1Ej8mh0fhD</t>
  </si>
  <si>
    <t>R_1Qo0KbzbkzOFErc</t>
  </si>
  <si>
    <t>R_32Pb8R4jbqXNe5o</t>
  </si>
  <si>
    <t>R_2f6uaPOtbQEDYc8</t>
  </si>
  <si>
    <t>R_242RQwu34YdzY4L</t>
  </si>
  <si>
    <t>R_2s4rPRqgbOSQANO</t>
  </si>
  <si>
    <t>R_10N5vfi13uGRIgd</t>
  </si>
  <si>
    <t>R_T0ekSBFCQYYYeA1</t>
  </si>
  <si>
    <t>R_3MnyCH36D3o2Sv8</t>
  </si>
  <si>
    <t>R_3pgU4MP961Cow8W</t>
  </si>
  <si>
    <t>R_3fOS7YPiGLiLPIf</t>
  </si>
  <si>
    <t>R_2fdF77JaGMz65Ij</t>
  </si>
  <si>
    <t>R_1DuSLF3tnAQBk62</t>
  </si>
  <si>
    <t>R_vIcU0kg9HP9a3cZ</t>
  </si>
  <si>
    <t>R_byzd3JBK6U3Zz93</t>
  </si>
  <si>
    <t>R_RakLprSMUDqthKh</t>
  </si>
  <si>
    <t>R_u2PkFBVHC2ZuTQZ</t>
  </si>
  <si>
    <t>R_ThzN0p7aF0Ghxeh</t>
  </si>
  <si>
    <t>R_3g5zTh8JwrVQqeJ</t>
  </si>
  <si>
    <t>R_2qeK6EERUhnkJJC</t>
  </si>
  <si>
    <t>R_3oZ9J3EKcQ6RJOG</t>
  </si>
  <si>
    <t>R_1mWOF5OnDdfgLOp</t>
  </si>
  <si>
    <t>R_3hfnpwHDIhcBQYJ</t>
  </si>
  <si>
    <t>R_21dOY3GTMJZcRk9</t>
  </si>
  <si>
    <t>R_1CIWohjnuWUgis8</t>
  </si>
  <si>
    <t>R_3MbrV8AWIeWRlMz</t>
  </si>
  <si>
    <t>R_VOkzj53NOdbOdrj</t>
  </si>
  <si>
    <t>R_8AhONfTjXUpP4tT</t>
  </si>
  <si>
    <t>R_rjC5IOHc4xzbMk1</t>
  </si>
  <si>
    <t>R_26bBfZbHYNqE4DX</t>
  </si>
  <si>
    <t>R_xnIEE5iJuKqacLL</t>
  </si>
  <si>
    <t>R_3s7fSOxhqVVPkz4</t>
  </si>
  <si>
    <t>R_3h3Yb9knFiTLw8B</t>
  </si>
  <si>
    <t>R_3ltdC9gy948IOEF</t>
  </si>
  <si>
    <t>R_4PDNq60rEKQLwTH</t>
  </si>
  <si>
    <t>R_30dFHJrtFYmq3LK</t>
  </si>
  <si>
    <t>R_OiGlzj2SvoEV9UB</t>
  </si>
  <si>
    <t>R_1jv5Ic7KzAWaMNh</t>
  </si>
  <si>
    <t>R_9Wxc88DJuVBuOqN</t>
  </si>
  <si>
    <t>R_3ew6BHvHq4AtxBa</t>
  </si>
  <si>
    <t>R_1DprcL5Ryn8ed84</t>
  </si>
  <si>
    <t>R_3GwdKAVLgzLkpVc</t>
  </si>
  <si>
    <t>R_1JEIpX4JNwFaeIg</t>
  </si>
  <si>
    <t>R_2c8xTNNKd3I8rQ0</t>
  </si>
  <si>
    <t>R_1OC9FXli5LpOTz0</t>
  </si>
  <si>
    <t>R_1FmhOItVQEkzC7I</t>
  </si>
  <si>
    <t>R_2c7tXRJiTzOkRzK</t>
  </si>
  <si>
    <t>R_2qCoWRcYiZ2CmTw</t>
  </si>
  <si>
    <t>R_9yqZjRLpr2OZqbX</t>
  </si>
  <si>
    <t>R_3J95QFJuZRdwWCy</t>
  </si>
  <si>
    <t>R_20TcoJCUHoWvWVJ</t>
  </si>
  <si>
    <t>R_voCrO4010kqdfMZ</t>
  </si>
  <si>
    <t>R_8B9jApM6jZDs8nz</t>
  </si>
  <si>
    <t>R_1Q5XmKhvZZ7Qyic</t>
  </si>
  <si>
    <t>R_1gOyltkLvPC6Thg</t>
  </si>
  <si>
    <t>R_2WTCPOpM9nrLHW3</t>
  </si>
  <si>
    <t>R_9AekWCsX4NR60fL</t>
  </si>
  <si>
    <t>R_1jTgpLteWbMcmYP</t>
  </si>
  <si>
    <t>R_1n9NSJiHa62w2oI</t>
  </si>
  <si>
    <t>R_vOZxxWjDA7uwTgl</t>
  </si>
  <si>
    <t>R_2Tv3HUprcc6YSsP</t>
  </si>
  <si>
    <t>R_1QymYowi2tRUi2U</t>
  </si>
  <si>
    <t>R_3k4y6WxPbmYbnYs</t>
  </si>
  <si>
    <t>R_3en5cmypalkIAHO</t>
  </si>
  <si>
    <t>R_1q3qVzMqo4T0JUf</t>
  </si>
  <si>
    <t>R_3hxBfQCB3JU2wep</t>
  </si>
  <si>
    <t>R_3EBkFtAkZDR2SxE</t>
  </si>
  <si>
    <t>R_2cCsPQTJhRNbRiT</t>
  </si>
  <si>
    <t>R_XNZF04wpxvnehln</t>
  </si>
  <si>
    <t>R_6J52joJLlCaWmP3</t>
  </si>
  <si>
    <t>R_3KGFdaHqfvlmDdO</t>
  </si>
  <si>
    <t>R_1hybJlFj8brHK0f</t>
  </si>
  <si>
    <t>R_3JrXJqeCR5PmNln</t>
  </si>
  <si>
    <t>R_1pGt5micnlp6Aau</t>
  </si>
  <si>
    <t>R_1gbEdQyYPJLAOzW</t>
  </si>
  <si>
    <t>R_2cpV8LPk9gz0GMM</t>
  </si>
  <si>
    <t>R_7ah8D74wadhzfed</t>
  </si>
  <si>
    <t>R_2YlhvpfmmHmxsEP</t>
  </si>
  <si>
    <t>MS</t>
  </si>
  <si>
    <t>R_aWCSsYiLTtGPxpr</t>
  </si>
  <si>
    <t>R_3k420LYB8eUhkSV</t>
  </si>
  <si>
    <t>R_2eR77r4FCRiypGl</t>
  </si>
  <si>
    <t>R_8iBja0GFQxn5Kgl</t>
  </si>
  <si>
    <t>R_2nvJ2euRGm875E9</t>
  </si>
  <si>
    <t>R_cBcEBMsPMlcbGmh</t>
  </si>
  <si>
    <t>R_9zaRwbcPt8yFJt3</t>
  </si>
  <si>
    <t>R_bDSqzNBaY4t8PD7</t>
  </si>
  <si>
    <t>R_3rSK4B79kg2moND</t>
  </si>
  <si>
    <t>R_eDrodFSF2CAtpT7</t>
  </si>
  <si>
    <t>R_3f9ASF5wVK3dq2F</t>
  </si>
  <si>
    <t>R_3rAHAnsYEK1GSTH</t>
  </si>
  <si>
    <t>R_1FSqJ8DMlKgfQPz</t>
  </si>
  <si>
    <t>R_cuPJUwM6CJ64gwR</t>
  </si>
  <si>
    <t>R_5yuXuAXtqArWqY5</t>
  </si>
  <si>
    <t>R_6ytrFIPhq2LQZKJ</t>
  </si>
  <si>
    <t>R_aVkscmCyjVVROVT</t>
  </si>
  <si>
    <t>R_5aKixMgtfGvjDyB</t>
  </si>
  <si>
    <t>R_cOLGpON8Hv0cIBL</t>
  </si>
  <si>
    <t>R_bwmR1L4zcJJfjIF</t>
  </si>
  <si>
    <t>R_85NYvubkvxF08kJ</t>
  </si>
  <si>
    <t>R_26qu9Io5CKC7NSl</t>
  </si>
  <si>
    <t>R_25eTkXJMA06UKwZ</t>
  </si>
  <si>
    <t>R_29WhAPNeFZgDQS9</t>
  </si>
  <si>
    <t>R_1C3l4yHnDFKHmno</t>
  </si>
  <si>
    <t>R_aYw4ZBQbgcXgZtH</t>
  </si>
  <si>
    <t>R_25Xd8SU587zspRH</t>
  </si>
  <si>
    <t>R_etID714Tnuo97uZ</t>
  </si>
  <si>
    <t>R_aXFhe5akYlzmJMx</t>
  </si>
  <si>
    <t>R_d4n6GX7mHDncSDr</t>
  </si>
  <si>
    <t>R_8BmA1xKlLQX2Ptz</t>
  </si>
  <si>
    <t>R_50fiWxnsw5mcye9</t>
  </si>
  <si>
    <t>R_eIPdQ7uHuhpygrH</t>
  </si>
  <si>
    <t>R_ahjPnrjy68zi193</t>
  </si>
  <si>
    <t>R_cN256xqo7qwxxKR</t>
  </si>
  <si>
    <t>R_db6msiYLcAVrhqd</t>
  </si>
  <si>
    <t>R_3lnW3QWt7ILvz4p</t>
  </si>
  <si>
    <t>R_7WCnO7Fqq7IDwI5</t>
  </si>
  <si>
    <t>R_1IaxoGmmggXAT6F</t>
  </si>
  <si>
    <t>R_5aVbHVcx0GDgDTT</t>
  </si>
  <si>
    <t>R_3wMZqLhC0VtPM69</t>
  </si>
  <si>
    <t>R_3MaJOxjQpRQzBJh</t>
  </si>
  <si>
    <t>R_3xsUx2G8QRoN0VL</t>
  </si>
  <si>
    <t>R_b2w4uZnQrOm1Z1T</t>
  </si>
  <si>
    <t>R_e9czLyBNOiRYqYR</t>
  </si>
  <si>
    <t>R_2f41u3cVvOVsRa0</t>
  </si>
  <si>
    <t>R_0B1C9Wu0rTY3n5X</t>
  </si>
  <si>
    <t>R_0Ne5zAl11gy2Hk1</t>
  </si>
  <si>
    <t>R_1ZgudVcc0tSu9md</t>
  </si>
  <si>
    <t>R_etVm06M6olzQXXL</t>
  </si>
  <si>
    <t>R_eQkYIgpM2Mt5XpP</t>
  </si>
  <si>
    <t>R_eXsxcW36xnlR4C9</t>
  </si>
  <si>
    <t>R_8ws9NFGVZrBlacZ</t>
  </si>
  <si>
    <t>R_8ozXlvLrEX07pt3</t>
  </si>
  <si>
    <t>R_d0F8Oe1TPaa6QNT</t>
  </si>
  <si>
    <t>R_6FH2PSOQpoqglzD</t>
  </si>
  <si>
    <t>R_3PkbCtjWYsJUBSt</t>
  </si>
  <si>
    <t>R_7PrT0SHL8h35Khn</t>
  </si>
  <si>
    <t>R_bg9K7poXkyCdEah</t>
  </si>
  <si>
    <t>R_ddwAtHwCknUnkgZ</t>
  </si>
  <si>
    <t>R_0xqDOWdCiswOSxf</t>
  </si>
  <si>
    <t>R_bCJpD0Tj0uh26qN</t>
  </si>
  <si>
    <t>R_9BGIOdE1FDhrlop</t>
  </si>
  <si>
    <t>R_3s7JrxfRcSLp5u3</t>
  </si>
  <si>
    <t>R_37Xbbbh9GSECemV</t>
  </si>
  <si>
    <t>R_2t9Mz4IvXt1krAx</t>
  </si>
  <si>
    <t>R_9Ff6SOGlB8m3iRL</t>
  </si>
  <si>
    <t>R_BQBe4SFSsXXbw7n</t>
  </si>
  <si>
    <t>R_2soWB51vstQiURf</t>
  </si>
  <si>
    <t>R_8qCLzMTms2c4ebj</t>
  </si>
  <si>
    <t>R_3rzeSRipPi7C1cF</t>
  </si>
  <si>
    <t>R_5jLmjmX2dsrgcG9</t>
  </si>
  <si>
    <t>R_8d07pWtpGBu1MCF</t>
  </si>
  <si>
    <t>R_9BqDrwwPJ1y5MoJ</t>
  </si>
  <si>
    <t>R_cO0uHps8pdWKadT</t>
  </si>
  <si>
    <t>R_bIUbGV7joiietNj</t>
  </si>
  <si>
    <t>R_9GON3zzIRXj0HiZ</t>
  </si>
  <si>
    <t>R_3ffU8O34KYcdD9N</t>
  </si>
  <si>
    <t>R_wZESjgjHuB5AGcx</t>
  </si>
  <si>
    <t>R_7OObHM60fQEyxcV</t>
  </si>
  <si>
    <t>R_3DToUUgFfR1MNXn</t>
  </si>
  <si>
    <t>R_aYtIzbqqEhiyS6p</t>
  </si>
  <si>
    <t>R_0qUFutvej8cEcbX</t>
  </si>
  <si>
    <t>R_54Fcr9Qe4sJM4uN</t>
  </si>
  <si>
    <t>R_1RC379aHweg2bel</t>
  </si>
  <si>
    <t>R_cSepMffQb1yYOvH</t>
  </si>
  <si>
    <t>R_6tlOq1X11srUgg5</t>
  </si>
  <si>
    <t>R_dnDAMdibPm07oYB</t>
  </si>
  <si>
    <t>R_3J1p5iQA3LqyNBH</t>
  </si>
  <si>
    <t>R_aeOF229orP1OcGp</t>
  </si>
  <si>
    <t>R_83amNulHT8UVkgJ</t>
  </si>
  <si>
    <t>R_eXVIiPjJWPcFQuF</t>
  </si>
  <si>
    <t>R_eeNPBLYuDxjQF6d</t>
  </si>
  <si>
    <t>R_29QAA1csmNupgnb</t>
  </si>
  <si>
    <t>R_87GNd5iTjEnTS6h</t>
  </si>
  <si>
    <t>R_4JB7hHVuJ8l6MKh</t>
  </si>
  <si>
    <t>R_6RUeEdX5BnXw2vX</t>
  </si>
  <si>
    <t>R_8IbGFFR9Vt6oful</t>
  </si>
  <si>
    <t>R_ctDx5KLVdy9KoXb</t>
  </si>
  <si>
    <t>R_0NvxE4qqZMwTyu1</t>
  </si>
  <si>
    <t>R_77poclN6frjJVSR</t>
  </si>
  <si>
    <t>R_1ePIR0W5gjoBVLh</t>
  </si>
  <si>
    <t>R_eeZC0hgyTLbXiCx</t>
  </si>
  <si>
    <t>R_d4pPRmYg10ug0Ml</t>
  </si>
  <si>
    <t>R_cvSlHAQjvJbes8l</t>
  </si>
  <si>
    <t>R_2skBQwFfksqMs7j</t>
  </si>
  <si>
    <t>R_3r3vH2cVDEkeoER</t>
  </si>
  <si>
    <t>R_0VA95bASrkQi9WR</t>
  </si>
  <si>
    <t>R_9siMrBgXmWDpzi5</t>
  </si>
  <si>
    <t>R_3O70VX0IWmHBDed</t>
  </si>
  <si>
    <t>R_3TYaKBndqog93r7</t>
  </si>
  <si>
    <t>R_4MIEauzWGWzk0XX</t>
  </si>
  <si>
    <t>R_4JwuUPR3TImGuJD</t>
  </si>
  <si>
    <t>R_3Pk0bQ0mCDCdM57</t>
  </si>
  <si>
    <t>R_efCHxakZfeP59zL</t>
  </si>
  <si>
    <t>R_d4iCRlVHntJAJhP</t>
  </si>
  <si>
    <t>R_1zYV7rg8MFt9Idn</t>
  </si>
  <si>
    <t>R_507MoQ90P77rtuh</t>
  </si>
  <si>
    <t>R_5igmr4pgY2ILfp3</t>
  </si>
  <si>
    <t>R_23sLQPdgg9Qu6RT</t>
  </si>
  <si>
    <t>R_2mgkZdIzkodtT4p</t>
  </si>
  <si>
    <t>R_8IavcfLY99cVgsR</t>
  </si>
  <si>
    <t>R_4VMnCLHHXuZr0IR</t>
  </si>
  <si>
    <t>R_9XkfluanxrQNng1</t>
  </si>
  <si>
    <t>R_bjCVzs64QTmQ2mp</t>
  </si>
  <si>
    <t>R_dcGs6dnLs1SUz7n</t>
  </si>
  <si>
    <t>R_b75zvAyMWss7wCp</t>
  </si>
  <si>
    <t>R_3TRYbGcycJRXPjn</t>
  </si>
  <si>
    <t>R_9YqthScPBVqt5kh</t>
  </si>
  <si>
    <t>R_b3qUPbCYMsItCqp</t>
  </si>
  <si>
    <t>R_0TfQArXIwLchjff</t>
  </si>
  <si>
    <t>R_5dlGaA9bAZ9Xzdb</t>
  </si>
  <si>
    <t>R_9yN8k7Vnnr9oe5T</t>
  </si>
  <si>
    <t>R_eFDSpBtxgfSSV4F</t>
  </si>
  <si>
    <t>R_blQ4ufbr1HQGL5j</t>
  </si>
  <si>
    <t>R_9EokRz3nwSplFcx</t>
  </si>
  <si>
    <t>R_6GdvCrMpbM3fCw5</t>
  </si>
  <si>
    <t>R_b2i6unxM7tTy537</t>
  </si>
  <si>
    <t>R_3DAFeL0s6DMzMBn</t>
  </si>
  <si>
    <t>R_e9yfiMyngXXzFJj</t>
  </si>
  <si>
    <t>R_9EnMjE3z6yg3Mgd</t>
  </si>
  <si>
    <t>R_9GiSVqiECOh36ND</t>
  </si>
  <si>
    <t>R_1TCylt9ewdYLU7r</t>
  </si>
  <si>
    <t>R_4H4oquzjj8iDIXP</t>
  </si>
  <si>
    <t>R_3V3fLlhisfZnDet</t>
  </si>
  <si>
    <t>R_2fUvPLPIgtsOCBT</t>
  </si>
  <si>
    <t>R_9yKwlXB0o27mI8R</t>
  </si>
  <si>
    <t>R_0D6v9pQ8aqqNC9T</t>
  </si>
  <si>
    <t>R_0UJD74uAdxdWqIB</t>
  </si>
  <si>
    <t>R_2dmuOLcdHsGq5EZ</t>
  </si>
  <si>
    <t>R_ac1FnZ8E2ykaLXv</t>
  </si>
  <si>
    <t>OK</t>
  </si>
  <si>
    <t>State Government</t>
  </si>
  <si>
    <t>Hybrid customer/producer coop</t>
  </si>
  <si>
    <t>521a ag marketing coop</t>
  </si>
  <si>
    <t>Municipal program</t>
  </si>
  <si>
    <t>worker cooperative</t>
  </si>
  <si>
    <t>Worker and Producer owned cooperative</t>
  </si>
  <si>
    <t>Non-Profit LLC</t>
  </si>
  <si>
    <t>Non-profit, 501(c)(5) farmers cooperative</t>
  </si>
  <si>
    <t>Beverages</t>
  </si>
  <si>
    <t>Misc.</t>
  </si>
  <si>
    <t>Prepared meals</t>
  </si>
  <si>
    <t>Membership Fees</t>
  </si>
  <si>
    <t>Mark-up</t>
  </si>
  <si>
    <t>Processed includes canned, dried, bread, grains, value added</t>
  </si>
  <si>
    <t>Meat, poultry, fish, eggs, dairy are in one category</t>
  </si>
  <si>
    <t>Artisan Crafts</t>
  </si>
  <si>
    <t>Personal &amp; Household Care Products</t>
  </si>
  <si>
    <t>Farm Products (animal feed, etc)</t>
  </si>
  <si>
    <t>spices, herbs, apothecary</t>
  </si>
  <si>
    <t>Candy</t>
  </si>
  <si>
    <t>honey and honey products</t>
  </si>
  <si>
    <t>juice, kombucha</t>
  </si>
  <si>
    <t>Plants/trees</t>
  </si>
  <si>
    <t>crafts</t>
  </si>
  <si>
    <t>health and beauty products</t>
  </si>
  <si>
    <t>Community Produce Stands</t>
  </si>
  <si>
    <t>Wellness groups</t>
  </si>
  <si>
    <t>individual consumers</t>
  </si>
  <si>
    <t>Emergency Food Providers</t>
  </si>
  <si>
    <t>SNAP CSA (MOVED TO csa)</t>
  </si>
  <si>
    <t>direct to consumer</t>
  </si>
  <si>
    <t>Institutional Cafeterias</t>
  </si>
  <si>
    <t>MEMBER FO COOP (MOVED TO COOP_</t>
  </si>
  <si>
    <t>EBT/SNAP</t>
  </si>
  <si>
    <t>Farm Share is our CSA</t>
  </si>
  <si>
    <t>Youth Market</t>
  </si>
  <si>
    <t>home delivery</t>
  </si>
  <si>
    <t>Nonprofits</t>
  </si>
  <si>
    <t>Food Hubs</t>
  </si>
  <si>
    <t>Farms</t>
  </si>
  <si>
    <t>Highly dependent</t>
  </si>
  <si>
    <t>Somewhat dependent</t>
  </si>
  <si>
    <t>Not at all dependent</t>
  </si>
  <si>
    <t>Fifth Season Cooperative</t>
  </si>
  <si>
    <t>Mad River Food Hub L3C</t>
  </si>
  <si>
    <t>Sun Coast Food Alliance</t>
  </si>
  <si>
    <t>Eastern Market</t>
  </si>
  <si>
    <t>21 Acres Food Hub</t>
  </si>
  <si>
    <t>Corbin Hill Farm - Corbin Hill Food Project</t>
  </si>
  <si>
    <t>Big River Farms - Minnesota Food Association</t>
  </si>
  <si>
    <t>Mass local food</t>
  </si>
  <si>
    <t>GROWN Locally</t>
  </si>
  <si>
    <t>Joe's CSA</t>
  </si>
  <si>
    <t>World PEAS</t>
  </si>
  <si>
    <t>Capay Valley Farm Shop</t>
  </si>
  <si>
    <t>Western Montana Growers Cooperative</t>
  </si>
  <si>
    <t>Nashville Grown</t>
  </si>
  <si>
    <t>Chesterhill Produce Auction, currently owned and operated by Rural Action</t>
  </si>
  <si>
    <t>Local X Change LLC</t>
  </si>
  <si>
    <t>Iowa Food Cooperative</t>
  </si>
  <si>
    <t>ACME Farms + Kitchen</t>
  </si>
  <si>
    <t>Sonoma Organics</t>
  </si>
  <si>
    <t>Feast Down East southeastern North Carolina Food Systems Program</t>
  </si>
  <si>
    <t>Farm Fresh Rhode Island</t>
  </si>
  <si>
    <t>Green BEAN Delivery</t>
  </si>
  <si>
    <t>Common Market</t>
  </si>
  <si>
    <t>Intervale Food Hub</t>
  </si>
  <si>
    <t>Fresh Link</t>
  </si>
  <si>
    <t>Grasshoppers Distribution</t>
  </si>
  <si>
    <t>Red Tomato</t>
  </si>
  <si>
    <t>Goodness Greeness</t>
  </si>
  <si>
    <t>Farmer Foodshare</t>
  </si>
  <si>
    <t>Grow Alabama</t>
  </si>
  <si>
    <t>Eat Oregon First</t>
  </si>
  <si>
    <t>Food Works: Farm-to-Table</t>
  </si>
  <si>
    <t>North Carolina State Farmers Market</t>
  </si>
  <si>
    <t>tuscarora organic growers cooperative</t>
  </si>
  <si>
    <t>Berkshire Organics</t>
  </si>
  <si>
    <t>Grow Portland Growers Alliance</t>
  </si>
  <si>
    <t>Off The Vine Market, Inc.</t>
  </si>
  <si>
    <t>Mandela Marketplace</t>
  </si>
  <si>
    <t>Farm direct Coop</t>
  </si>
  <si>
    <t>Headwater Foods</t>
  </si>
  <si>
    <t>The Produce Box</t>
  </si>
  <si>
    <t>The Kansas City Beans&amp;Greens Mobile Market</t>
  </si>
  <si>
    <t>ACEnet Food Ventures Center</t>
  </si>
  <si>
    <t>Valley Homegrown Foods</t>
  </si>
  <si>
    <t>Iowa Valley Food Co-op</t>
  </si>
  <si>
    <t>The NW Regional Food Hub</t>
  </si>
  <si>
    <t>Hometown HArvest</t>
  </si>
  <si>
    <t>Western MA Food Processing Center</t>
  </si>
  <si>
    <t>Black River Produce</t>
  </si>
  <si>
    <t>Penn's Corner Farm Alliance</t>
  </si>
  <si>
    <t>Market Day Foods</t>
  </si>
  <si>
    <t>Co-op Partners Warehouse</t>
  </si>
  <si>
    <t>Green Mountain Farm Direct</t>
  </si>
  <si>
    <t>Foodlink Food Hub</t>
  </si>
  <si>
    <t>GrowFood Carolina</t>
  </si>
  <si>
    <t>Hollygrove Market &amp; Farm</t>
  </si>
  <si>
    <t>Farmhand Foods</t>
  </si>
  <si>
    <t>Regional Access, Inc.</t>
  </si>
  <si>
    <t>Appalachian Harvest</t>
  </si>
  <si>
    <t>Blue Ridge Produce</t>
  </si>
  <si>
    <t>Alba Organics</t>
  </si>
  <si>
    <t>LoCo Food Distribution</t>
  </si>
  <si>
    <t>Rutland Area Farm and Food Link</t>
  </si>
  <si>
    <t>Earth to Urban Local Food Hub</t>
  </si>
  <si>
    <t>Field GOods</t>
  </si>
  <si>
    <t>Windham Farm and Food</t>
  </si>
  <si>
    <t>Coastal Farms</t>
  </si>
  <si>
    <t>Philly CowShare</t>
  </si>
  <si>
    <t>Agri-Cultura Network</t>
  </si>
  <si>
    <t>Little Rock Local Food Club</t>
  </si>
  <si>
    <t>Cherry Capital Foods</t>
  </si>
  <si>
    <t>Santa Monica Farmers Market</t>
  </si>
  <si>
    <t>ABUNDANCIA</t>
  </si>
  <si>
    <t>Rochester Public Market</t>
  </si>
  <si>
    <t>Farm To Family Foods</t>
  </si>
  <si>
    <t>Chow Locally</t>
  </si>
  <si>
    <t>North Country Farmers co-op</t>
  </si>
  <si>
    <t>Wholesale Greenmarket</t>
  </si>
  <si>
    <t>the webb city farmers marekt</t>
  </si>
  <si>
    <t>Country Natural Beef</t>
  </si>
  <si>
    <t>Monroe Farm Market Cooperative</t>
  </si>
  <si>
    <t>Greenmarket Co.</t>
  </si>
  <si>
    <t>Meadville Market House</t>
  </si>
  <si>
    <t>Farm2Work, LLC</t>
  </si>
  <si>
    <t>Idaho's Bounty Co-op</t>
  </si>
  <si>
    <t>Veritable Vegetable</t>
  </si>
  <si>
    <t>U.P. Food Exchange</t>
  </si>
  <si>
    <t>Fall Line Farms</t>
  </si>
  <si>
    <t>Door to Door Organics</t>
  </si>
  <si>
    <t>Greensgrow Farm</t>
  </si>
  <si>
    <t>Heart of America Food Hub</t>
  </si>
  <si>
    <t>Rowland Family Farms, LLC - www.golocalncfarms.com</t>
  </si>
  <si>
    <t>Foodlink Food Hub (working name; may change)</t>
  </si>
  <si>
    <t>Relay Foods</t>
  </si>
  <si>
    <t>Red Meat Market</t>
  </si>
  <si>
    <t>Eastern Carolina Organics</t>
  </si>
  <si>
    <t>West Michigan Cooperative</t>
  </si>
  <si>
    <t>Oklahoma Food Cooperative</t>
  </si>
  <si>
    <t>Local Food Hub</t>
  </si>
  <si>
    <t>The Oregon City Farmers Market</t>
  </si>
  <si>
    <t>High Plains Food Coop</t>
  </si>
  <si>
    <t>Shagbark Seed &amp; Mill</t>
  </si>
  <si>
    <t>CT Farm Fresh Express LLC</t>
  </si>
  <si>
    <t>Red Hills Online Market</t>
  </si>
  <si>
    <t>The Turnip Truck, LLC</t>
  </si>
  <si>
    <t>Santa Fe Farmers' Market Institute</t>
  </si>
  <si>
    <t>Hudson Valley Hub</t>
  </si>
  <si>
    <t>86 Old Las Vegas Hiway</t>
  </si>
  <si>
    <t>hybrid cooperative 6 member class</t>
  </si>
  <si>
    <t>Moving from an LLC to non-profit within the next 30 days</t>
  </si>
  <si>
    <t>LLC for Berkshire Organics and SEEDS program waiting on 501c3 approval</t>
  </si>
  <si>
    <t>not-for- profit corporation organized under cooperative bylaws in MA</t>
  </si>
  <si>
    <t>the organization was originally founded as a 501c3 it is currently terminating that model and the farmers the 501c3 have worked with are creating an LLC or s-corp.</t>
  </si>
  <si>
    <t>Municipality</t>
  </si>
  <si>
    <t>in the process of 501c3 status (just applied)</t>
  </si>
  <si>
    <t>Institute is nonprofit, fnded 2002, the Santa Fe Farmers' Mkt is not, founded 1970.  2 separate orgs.</t>
  </si>
  <si>
    <t>CSA (micaela moved to produce)</t>
  </si>
  <si>
    <t>fresh pasta (micaela moved to other processed)</t>
  </si>
  <si>
    <t>honey (micaela moved to other processed)</t>
  </si>
  <si>
    <t>Prepared dinners (prepared by vendors in our kitchen using local products) (micaela moved to other processed)</t>
  </si>
  <si>
    <t>Plants (Seedlings, etc) (micael moved to non-food)</t>
  </si>
  <si>
    <t>prepared foods (micaela moved to other processed)</t>
  </si>
  <si>
    <t>delivery services (micaela deleted)</t>
  </si>
  <si>
    <t>Retirement Communities</t>
  </si>
  <si>
    <t>Stall rental fees (we do not know vendor sales by category)</t>
  </si>
  <si>
    <t>Farm Share (Micaela moved to CSA)</t>
  </si>
  <si>
    <t>Institutional</t>
  </si>
  <si>
    <t>Senior Farmers Market Nutrition Program</t>
  </si>
  <si>
    <t>Individuals for home use (micaela moved to retail)</t>
  </si>
  <si>
    <t>Wellness clubs/groups</t>
  </si>
  <si>
    <t>Eldercare</t>
  </si>
  <si>
    <t>Corporate Cafeterias (micaela moved to restaurant)</t>
  </si>
  <si>
    <t>Food Pantries</t>
  </si>
  <si>
    <t>Camps/Churches</t>
  </si>
  <si>
    <t>food bank</t>
  </si>
  <si>
    <t>adult care facilities</t>
  </si>
  <si>
    <t>summer camps</t>
  </si>
  <si>
    <t>consumers (micaela moved to retail)</t>
  </si>
  <si>
    <t>nursing homes</t>
  </si>
  <si>
    <t>Food Service Companies (micaela moved to restaurant)</t>
  </si>
  <si>
    <t>worksites</t>
  </si>
  <si>
    <t>subscribers</t>
  </si>
  <si>
    <t>Individual customers shop online and we deliver to their office. (micael moved to on-line)</t>
  </si>
  <si>
    <t>Community Organizations</t>
  </si>
  <si>
    <t>Cooperative</t>
  </si>
  <si>
    <t>East South Central</t>
  </si>
  <si>
    <t>Publicly-owned</t>
  </si>
  <si>
    <t>For-profit</t>
  </si>
  <si>
    <t>0 - 2 years</t>
  </si>
  <si>
    <t>3 - 5 years</t>
  </si>
  <si>
    <t>6 - 10 years</t>
  </si>
  <si>
    <t>11 - 15 years</t>
  </si>
  <si>
    <t>16 - 20 years</t>
  </si>
  <si>
    <t>over 20 years</t>
  </si>
  <si>
    <t>11+ years</t>
  </si>
  <si>
    <t>Primarily wholesale</t>
  </si>
  <si>
    <t>Primarily direct to consumer</t>
  </si>
  <si>
    <t>Hybrid</t>
  </si>
  <si>
    <t>Yes</t>
  </si>
  <si>
    <t>No</t>
  </si>
  <si>
    <t>ProdCategory%_FreshFV</t>
  </si>
  <si>
    <t>ProdCategory%_ProcessedFV</t>
  </si>
  <si>
    <t>ProdCategory%_Meat</t>
  </si>
  <si>
    <t>ProdCategory%_Fish</t>
  </si>
  <si>
    <t>ProdCategory%_Dairy</t>
  </si>
  <si>
    <t>ProdCategory%_Eggs</t>
  </si>
  <si>
    <t>ProdCategory%_Grains</t>
  </si>
  <si>
    <t>ProdCategory%_Baked</t>
  </si>
  <si>
    <t>ProdCategory%_Coffee</t>
  </si>
  <si>
    <t>ProdCategory%_ValueAdd</t>
  </si>
  <si>
    <t>ProdCategory%_Alcohol</t>
  </si>
  <si>
    <t>ProdCategory%_NonFood</t>
  </si>
  <si>
    <t>ProdCategory%_Other1</t>
  </si>
  <si>
    <t>ProdCategory%_Other1_TEXT</t>
  </si>
  <si>
    <t>ProdCategory%_Other2</t>
  </si>
  <si>
    <t>ProdCategory%_Other2_TEXT</t>
  </si>
  <si>
    <t>ProdCategory%_Other3</t>
  </si>
  <si>
    <t>ProdCategory%_Other3_TEXT</t>
  </si>
  <si>
    <t>ProdCategory%Total</t>
  </si>
  <si>
    <t>excess</t>
  </si>
  <si>
    <t>ProdCategoryMeat+Fish</t>
  </si>
  <si>
    <t>ProdCategoryOtherCombined</t>
  </si>
  <si>
    <t>Meat, poultry and fish</t>
  </si>
  <si>
    <t>Milk and other dairy products</t>
  </si>
  <si>
    <t>Eggs</t>
  </si>
  <si>
    <t>¢</t>
  </si>
  <si>
    <t>Row Labels</t>
  </si>
  <si>
    <t>Grand Total</t>
  </si>
  <si>
    <t>Count of LegalStatCat</t>
  </si>
  <si>
    <t>Count of BusModel</t>
  </si>
  <si>
    <t>Average of OER</t>
  </si>
  <si>
    <t>Min of OER</t>
  </si>
  <si>
    <t>Max of OER</t>
  </si>
  <si>
    <t>Profitability</t>
  </si>
  <si>
    <t>Count of GrantDependence</t>
  </si>
  <si>
    <t>Column Labels</t>
  </si>
  <si>
    <t>Count of YearsinOp_Cat</t>
  </si>
  <si>
    <t>Customer%Total</t>
  </si>
  <si>
    <t>resolving missing percent</t>
  </si>
  <si>
    <t>21 + 20 resolving missing percent</t>
  </si>
  <si>
    <t>Members (1) + 25 resolving missing percent</t>
  </si>
  <si>
    <t>Corrections + resolving missing percent</t>
  </si>
  <si>
    <t>resolving missing percentage</t>
  </si>
  <si>
    <t>CustType%_RetailTotal</t>
  </si>
  <si>
    <t>CustomerType%_Direct</t>
  </si>
  <si>
    <t>CustomerType%_LgRetail</t>
  </si>
  <si>
    <t>CustomerType%_SmRetail</t>
  </si>
  <si>
    <t>CustomerType%_Restaurants</t>
  </si>
  <si>
    <t>CustomerType%_Distributors</t>
  </si>
  <si>
    <t>CustomerType%_Hubs</t>
  </si>
  <si>
    <t>CustomerType%_Processors</t>
  </si>
  <si>
    <t>CustomerType%_ECE</t>
  </si>
  <si>
    <t>CustomerType%_K12</t>
  </si>
  <si>
    <t>CustomerType%_College</t>
  </si>
  <si>
    <t>CustomerType%_Hospitals</t>
  </si>
  <si>
    <t>CustomerType%_AdultCare</t>
  </si>
  <si>
    <t>CustomerType%_Pantries</t>
  </si>
  <si>
    <t>CustomerType%_Other1</t>
  </si>
  <si>
    <t>CustomerType%_Other1_TEXT</t>
  </si>
  <si>
    <t>CustomerType%_Other2</t>
  </si>
  <si>
    <t>CustType%_DistTotal</t>
  </si>
  <si>
    <t>CustType%_InstTotal</t>
  </si>
  <si>
    <t>CustType%_OtherTotal</t>
  </si>
  <si>
    <t>Processors</t>
  </si>
  <si>
    <t>Retailers</t>
  </si>
  <si>
    <t>Institutions</t>
  </si>
  <si>
    <t>RegionLg</t>
  </si>
  <si>
    <t>Midwest</t>
  </si>
  <si>
    <t>Northeast</t>
  </si>
  <si>
    <t>West</t>
  </si>
  <si>
    <t>South</t>
  </si>
  <si>
    <t>Count of ID</t>
  </si>
  <si>
    <r>
      <t xml:space="preserve">N </t>
    </r>
    <r>
      <rPr>
        <b/>
        <sz val="12"/>
        <color theme="0"/>
        <rFont val="Calibri"/>
        <family val="2"/>
        <scheme val="minor"/>
      </rPr>
      <t>=</t>
    </r>
  </si>
  <si>
    <r>
      <t>N varies by graph</t>
    </r>
    <r>
      <rPr>
        <i/>
        <vertAlign val="superscript"/>
        <sz val="10"/>
        <color theme="0"/>
        <rFont val="Calibri"/>
        <family val="2"/>
        <scheme val="minor"/>
      </rPr>
      <t>3</t>
    </r>
  </si>
  <si>
    <t>888</t>
  </si>
  <si>
    <t>999</t>
  </si>
  <si>
    <t>our deli with local produce</t>
  </si>
  <si>
    <t>Misc services, cross dock, etc</t>
  </si>
  <si>
    <t>Both LLC and Oregon Benefit Company</t>
  </si>
  <si>
    <t>Artisan</t>
  </si>
  <si>
    <t>Pet Food</t>
  </si>
  <si>
    <t>Non Profit Reseller</t>
  </si>
  <si>
    <t>CSA</t>
  </si>
  <si>
    <t>Fresh flowers</t>
  </si>
  <si>
    <t>Sole prop</t>
  </si>
  <si>
    <t>processed foods</t>
  </si>
  <si>
    <t>honey</t>
  </si>
  <si>
    <t>plant based protein</t>
  </si>
  <si>
    <t>buying clubs, producers</t>
  </si>
  <si>
    <t>Nutrition Education Partners</t>
  </si>
  <si>
    <t>Farmers</t>
  </si>
  <si>
    <t>Federal LFPA Food Purchases</t>
  </si>
  <si>
    <t>County ARPA Food Purchases</t>
  </si>
  <si>
    <t>corporations</t>
  </si>
  <si>
    <t>Freight</t>
  </si>
  <si>
    <t>freight</t>
  </si>
  <si>
    <t>Tribes</t>
  </si>
  <si>
    <t>Sweetners</t>
  </si>
  <si>
    <t>Low income housing residents</t>
  </si>
  <si>
    <t>granola</t>
  </si>
  <si>
    <t>Farmers (farm stores, CSA's, markets</t>
  </si>
  <si>
    <t>Our own processing kitchen</t>
  </si>
  <si>
    <t>Food Club memberships</t>
  </si>
  <si>
    <t>Non-Profit Corporation</t>
  </si>
  <si>
    <t>we did not have a market in 2020</t>
  </si>
  <si>
    <t>buying club</t>
  </si>
  <si>
    <t>Packaging/Brand</t>
  </si>
  <si>
    <t>tofu</t>
  </si>
  <si>
    <t>honey/maple</t>
  </si>
  <si>
    <t>recreation facility</t>
  </si>
  <si>
    <t>buying clubs</t>
  </si>
  <si>
    <t>No sales 2020</t>
  </si>
  <si>
    <t>Food Access (not food banks or pantries)</t>
  </si>
  <si>
    <t>Local Non-Profits</t>
  </si>
  <si>
    <t>Public Benefit Corporation (C-Corp)</t>
  </si>
  <si>
    <t>Self employed farmer</t>
  </si>
  <si>
    <t>District of Columbia</t>
  </si>
  <si>
    <t>LegalStat_Other_TEXT</t>
  </si>
  <si>
    <t>Fresh produce and herbs</t>
  </si>
  <si>
    <t>Processed produce and herbs</t>
  </si>
  <si>
    <t>Restaurants and caterers</t>
  </si>
  <si>
    <t>Distributors and other hubs</t>
  </si>
  <si>
    <t>Direct to consumer</t>
  </si>
  <si>
    <t>(Multiple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</si>
</sst>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name val="Calibri"/>
      <family val="2"/>
    </font>
    <font>
      <sz val="8"/>
      <name val="Calibri"/>
      <family val="2"/>
      <scheme val="minor"/>
    </font>
    <font>
      <sz val="11"/>
      <color theme="1"/>
      <name val="Calibri"/>
      <family val="2"/>
    </font>
    <font>
      <b/>
      <sz val="12"/>
      <color theme="0"/>
      <name val="Nunito"/>
    </font>
    <font>
      <b/>
      <sz val="12"/>
      <color theme="0"/>
      <name val="Calibri"/>
      <family val="2"/>
      <scheme val="minor"/>
    </font>
    <font>
      <i/>
      <sz val="10"/>
      <color theme="0"/>
      <name val="Calibri"/>
      <family val="2"/>
      <scheme val="minor"/>
    </font>
    <font>
      <i/>
      <vertAlign val="superscript"/>
      <sz val="10"/>
      <color theme="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09AB7"/>
        <bgColor indexed="64"/>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cellStyleXfs>
  <cellXfs count="33">
    <xf numFmtId="0" fontId="0" fillId="0" borderId="0" xfId="0"/>
    <xf numFmtId="0" fontId="18" fillId="0" borderId="0" xfId="0" applyFont="1" applyAlignment="1" applyProtection="1">
      <alignment horizontal="left"/>
      <protection locked="0"/>
    </xf>
    <xf numFmtId="164" fontId="0" fillId="0" borderId="0" xfId="42" applyNumberFormat="1" applyFont="1" applyFill="1"/>
    <xf numFmtId="2" fontId="0" fillId="0" borderId="0" xfId="0" applyNumberFormat="1"/>
    <xf numFmtId="164" fontId="0" fillId="0" borderId="0" xfId="0" applyNumberFormat="1"/>
    <xf numFmtId="165" fontId="0" fillId="0" borderId="0" xfId="0" applyNumberFormat="1"/>
    <xf numFmtId="0" fontId="0" fillId="0" borderId="0" xfId="0" applyAlignment="1">
      <alignment wrapText="1"/>
    </xf>
    <xf numFmtId="164" fontId="0" fillId="0" borderId="0" xfId="42" applyNumberFormat="1" applyFont="1" applyFill="1" applyAlignment="1">
      <alignment wrapText="1"/>
    </xf>
    <xf numFmtId="164" fontId="0" fillId="0" borderId="0" xfId="0" applyNumberFormat="1" applyAlignment="1">
      <alignment wrapText="1"/>
    </xf>
    <xf numFmtId="1" fontId="19" fillId="0" borderId="0" xfId="0" applyNumberFormat="1" applyFont="1" applyAlignment="1" applyProtection="1">
      <alignment horizontal="right"/>
      <protection locked="0"/>
    </xf>
    <xf numFmtId="1" fontId="0" fillId="0" borderId="0" xfId="0" applyNumberFormat="1" applyAlignment="1">
      <alignment wrapText="1"/>
    </xf>
    <xf numFmtId="1" fontId="0" fillId="0" borderId="0" xfId="0" applyNumberFormat="1"/>
    <xf numFmtId="1" fontId="18" fillId="0" borderId="0" xfId="0" applyNumberFormat="1" applyFont="1" applyAlignment="1" applyProtection="1">
      <alignment horizontal="left"/>
      <protection locked="0"/>
    </xf>
    <xf numFmtId="165" fontId="0" fillId="0" borderId="0" xfId="0" applyNumberFormat="1" applyAlignment="1">
      <alignment horizontal="right"/>
    </xf>
    <xf numFmtId="165" fontId="18" fillId="0" borderId="0" xfId="0" applyNumberFormat="1" applyFont="1" applyAlignment="1" applyProtection="1">
      <alignment horizontal="right"/>
      <protection locked="0"/>
    </xf>
    <xf numFmtId="0" fontId="0" fillId="0" borderId="0" xfId="0" applyAlignment="1">
      <alignment horizontal="right"/>
    </xf>
    <xf numFmtId="0" fontId="18" fillId="0" borderId="0" xfId="0" applyFont="1" applyAlignment="1" applyProtection="1">
      <alignment horizontal="right"/>
      <protection locked="0"/>
    </xf>
    <xf numFmtId="1" fontId="18" fillId="0" borderId="0" xfId="0" applyNumberFormat="1" applyFont="1" applyAlignment="1" applyProtection="1">
      <alignment horizontal="right"/>
      <protection locked="0"/>
    </xf>
    <xf numFmtId="1" fontId="0" fillId="0" borderId="0" xfId="0" applyNumberFormat="1" applyAlignment="1">
      <alignment horizontal="right"/>
    </xf>
    <xf numFmtId="0" fontId="21" fillId="0" borderId="0" xfId="0" applyFont="1"/>
    <xf numFmtId="0" fontId="0" fillId="0" borderId="0" xfId="0" pivotButton="1"/>
    <xf numFmtId="0" fontId="0" fillId="0" borderId="0" xfId="0" applyAlignment="1">
      <alignment horizontal="left"/>
    </xf>
    <xf numFmtId="9" fontId="0" fillId="0" borderId="0" xfId="0" applyNumberFormat="1"/>
    <xf numFmtId="1" fontId="19" fillId="0" borderId="0" xfId="0" applyNumberFormat="1" applyFont="1" applyAlignment="1" applyProtection="1">
      <alignment horizontal="left"/>
      <protection locked="0"/>
    </xf>
    <xf numFmtId="0" fontId="0" fillId="33" borderId="0" xfId="0" applyFill="1"/>
    <xf numFmtId="0" fontId="0" fillId="34" borderId="0" xfId="0" applyFill="1"/>
    <xf numFmtId="49" fontId="0" fillId="0" borderId="0" xfId="0" applyNumberFormat="1" applyAlignment="1">
      <alignment horizontal="right"/>
    </xf>
    <xf numFmtId="0" fontId="22" fillId="33" borderId="0" xfId="0" applyFont="1" applyFill="1" applyAlignment="1">
      <alignment horizontal="right"/>
    </xf>
    <xf numFmtId="0" fontId="22" fillId="33" borderId="0" xfId="0" applyFont="1" applyFill="1" applyAlignment="1">
      <alignment horizontal="left"/>
    </xf>
    <xf numFmtId="0" fontId="17" fillId="34" borderId="0" xfId="0" applyFont="1" applyFill="1"/>
    <xf numFmtId="2" fontId="0" fillId="0" borderId="0" xfId="0" applyNumberFormat="1" applyAlignment="1">
      <alignment wrapText="1"/>
    </xf>
    <xf numFmtId="0" fontId="24" fillId="33" borderId="0" xfId="0" applyFont="1" applyFill="1" applyAlignment="1">
      <alignment horizontal="center" vertical="center"/>
    </xf>
    <xf numFmtId="0" fontId="0" fillId="0" borderId="0" xfId="0" applyFont="1" applyProtection="1">
      <protection locked="0"/>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46">
    <dxf>
      <numFmt numFmtId="14" formatCode="0.00%"/>
    </dxf>
    <dxf>
      <numFmt numFmtId="13" formatCode="0%"/>
    </dxf>
    <dxf>
      <numFmt numFmtId="1" formatCode="0"/>
    </dxf>
    <dxf>
      <font>
        <vertAlign val="baseline"/>
      </font>
      <protection locked="0"/>
    </dxf>
    <dxf>
      <numFmt numFmtId="13" formatCode="0%"/>
    </dxf>
    <dxf>
      <numFmt numFmtId="14" formatCode="0.00%"/>
    </dxf>
    <dxf>
      <numFmt numFmtId="13" formatCode="0%"/>
    </dxf>
    <dxf>
      <numFmt numFmtId="14" formatCode="0.00%"/>
    </dxf>
    <dxf>
      <numFmt numFmtId="13" formatCode="0%"/>
    </dxf>
    <dxf>
      <numFmt numFmtId="13" formatCode="0%"/>
    </dxf>
    <dxf>
      <numFmt numFmtId="30" formatCode="@"/>
    </dxf>
    <dxf>
      <alignment horizontal="right"/>
    </dxf>
    <dxf>
      <numFmt numFmtId="13" formatCode="0%"/>
    </dxf>
    <dxf>
      <numFmt numFmtId="2" formatCode="0.00"/>
    </dxf>
    <dxf>
      <numFmt numFmtId="2" formatCode="0.00"/>
    </dxf>
    <dxf>
      <numFmt numFmtId="2" formatCode="0.00"/>
    </dxf>
    <dxf>
      <numFmt numFmtId="2" formatCode="0.00"/>
    </dxf>
    <dxf>
      <numFmt numFmtId="1" formatCode="0"/>
    </dxf>
    <dxf>
      <numFmt numFmtId="14" formatCode="0.00%"/>
    </dxf>
    <dxf>
      <numFmt numFmtId="13" formatCode="0%"/>
    </dxf>
    <dxf>
      <numFmt numFmtId="1" formatCode="0"/>
    </dxf>
    <dxf>
      <font>
        <vertAlign val="baseline"/>
      </font>
      <protection locked="0"/>
    </dxf>
    <dxf>
      <numFmt numFmtId="13" formatCode="0%"/>
    </dxf>
    <dxf>
      <numFmt numFmtId="14" formatCode="0.00%"/>
    </dxf>
    <dxf>
      <numFmt numFmtId="13" formatCode="0%"/>
    </dxf>
    <dxf>
      <numFmt numFmtId="14" formatCode="0.00%"/>
    </dxf>
    <dxf>
      <numFmt numFmtId="13" formatCode="0%"/>
    </dxf>
    <dxf>
      <numFmt numFmtId="13" formatCode="0%"/>
    </dxf>
    <dxf>
      <numFmt numFmtId="30" formatCode="@"/>
    </dxf>
    <dxf>
      <alignment horizontal="right"/>
    </dxf>
    <dxf>
      <numFmt numFmtId="13" formatCode="0%"/>
    </dxf>
    <dxf>
      <numFmt numFmtId="2" formatCode="0.00"/>
    </dxf>
    <dxf>
      <numFmt numFmtId="2" formatCode="0.00"/>
    </dxf>
    <dxf>
      <numFmt numFmtId="2" formatCode="0.00"/>
    </dxf>
    <dxf>
      <numFmt numFmtId="2" formatCode="0.00"/>
    </dxf>
    <dxf>
      <numFmt numFmtId="1" formatCode="0"/>
    </dxf>
    <dxf>
      <numFmt numFmtId="14" formatCode="0.00%"/>
    </dxf>
    <dxf>
      <numFmt numFmtId="13" formatCode="0%"/>
    </dxf>
    <dxf>
      <numFmt numFmtId="1" formatCode="0"/>
    </dxf>
    <dxf>
      <font>
        <vertAlign val="baseline"/>
      </font>
      <protection locked="0"/>
    </dxf>
    <dxf>
      <numFmt numFmtId="13" formatCode="0%"/>
    </dxf>
    <dxf>
      <numFmt numFmtId="14" formatCode="0.00%"/>
    </dxf>
    <dxf>
      <numFmt numFmtId="13" formatCode="0%"/>
    </dxf>
    <dxf>
      <numFmt numFmtId="14" formatCode="0.00%"/>
    </dxf>
    <dxf>
      <numFmt numFmtId="13" formatCode="0%"/>
    </dxf>
    <dxf>
      <numFmt numFmtId="13" formatCode="0%"/>
    </dxf>
    <dxf>
      <numFmt numFmtId="30" formatCode="@"/>
    </dxf>
    <dxf>
      <alignment horizontal="right"/>
    </dxf>
    <dxf>
      <numFmt numFmtId="13" formatCode="0%"/>
    </dxf>
    <dxf>
      <numFmt numFmtId="2" formatCode="0.00"/>
    </dxf>
    <dxf>
      <numFmt numFmtId="2" formatCode="0.00"/>
    </dxf>
    <dxf>
      <numFmt numFmtId="2" formatCode="0.00"/>
    </dxf>
    <dxf>
      <numFmt numFmtId="2" formatCode="0.00"/>
    </dxf>
    <dxf>
      <numFmt numFmtId="1" formatCode="0"/>
    </dxf>
    <dxf>
      <numFmt numFmtId="14" formatCode="0.00%"/>
    </dxf>
    <dxf>
      <numFmt numFmtId="13" formatCode="0%"/>
    </dxf>
    <dxf>
      <numFmt numFmtId="1" formatCode="0"/>
    </dxf>
    <dxf>
      <font>
        <vertAlign val="baseline"/>
      </font>
      <protection locked="0"/>
    </dxf>
    <dxf>
      <numFmt numFmtId="13" formatCode="0%"/>
    </dxf>
    <dxf>
      <numFmt numFmtId="14" formatCode="0.00%"/>
    </dxf>
    <dxf>
      <numFmt numFmtId="13" formatCode="0%"/>
    </dxf>
    <dxf>
      <numFmt numFmtId="14" formatCode="0.00%"/>
    </dxf>
    <dxf>
      <numFmt numFmtId="13" formatCode="0%"/>
    </dxf>
    <dxf>
      <numFmt numFmtId="13" formatCode="0%"/>
    </dxf>
    <dxf>
      <numFmt numFmtId="30" formatCode="@"/>
    </dxf>
    <dxf>
      <alignment horizontal="right"/>
    </dxf>
    <dxf>
      <numFmt numFmtId="13" formatCode="0%"/>
    </dxf>
    <dxf>
      <numFmt numFmtId="2" formatCode="0.00"/>
    </dxf>
    <dxf>
      <numFmt numFmtId="2" formatCode="0.00"/>
    </dxf>
    <dxf>
      <numFmt numFmtId="2" formatCode="0.00"/>
    </dxf>
    <dxf>
      <numFmt numFmtId="2" formatCode="0.00"/>
    </dxf>
    <dxf>
      <numFmt numFmtId="1" formatCode="0"/>
    </dxf>
    <dxf>
      <numFmt numFmtId="14" formatCode="0.00%"/>
    </dxf>
    <dxf>
      <numFmt numFmtId="13" formatCode="0%"/>
    </dxf>
    <dxf>
      <numFmt numFmtId="1" formatCode="0"/>
    </dxf>
    <dxf>
      <font>
        <vertAlign val="baseline"/>
      </font>
      <protection locked="0"/>
    </dxf>
    <dxf>
      <numFmt numFmtId="13" formatCode="0%"/>
    </dxf>
    <dxf>
      <numFmt numFmtId="14" formatCode="0.00%"/>
    </dxf>
    <dxf>
      <numFmt numFmtId="13" formatCode="0%"/>
    </dxf>
    <dxf>
      <numFmt numFmtId="14" formatCode="0.00%"/>
    </dxf>
    <dxf>
      <numFmt numFmtId="13" formatCode="0%"/>
    </dxf>
    <dxf>
      <numFmt numFmtId="13" formatCode="0%"/>
    </dxf>
    <dxf>
      <numFmt numFmtId="30" formatCode="@"/>
    </dxf>
    <dxf>
      <alignment horizontal="right"/>
    </dxf>
    <dxf>
      <numFmt numFmtId="13" formatCode="0%"/>
    </dxf>
    <dxf>
      <numFmt numFmtId="2" formatCode="0.00"/>
    </dxf>
    <dxf>
      <numFmt numFmtId="2" formatCode="0.00"/>
    </dxf>
    <dxf>
      <numFmt numFmtId="2" formatCode="0.00"/>
    </dxf>
    <dxf>
      <numFmt numFmtId="2" formatCode="0.00"/>
    </dxf>
    <dxf>
      <numFmt numFmtId="1" formatCode="0"/>
    </dxf>
    <dxf>
      <numFmt numFmtId="14" formatCode="0.00%"/>
    </dxf>
    <dxf>
      <numFmt numFmtId="13" formatCode="0%"/>
    </dxf>
    <dxf>
      <numFmt numFmtId="1" formatCode="0"/>
    </dxf>
    <dxf>
      <font>
        <vertAlign val="baseline"/>
      </font>
      <protection locked="0"/>
    </dxf>
    <dxf>
      <numFmt numFmtId="13" formatCode="0%"/>
    </dxf>
    <dxf>
      <numFmt numFmtId="14" formatCode="0.00%"/>
    </dxf>
    <dxf>
      <numFmt numFmtId="13" formatCode="0%"/>
    </dxf>
    <dxf>
      <numFmt numFmtId="14" formatCode="0.00%"/>
    </dxf>
    <dxf>
      <numFmt numFmtId="13" formatCode="0%"/>
    </dxf>
    <dxf>
      <numFmt numFmtId="13" formatCode="0%"/>
    </dxf>
    <dxf>
      <numFmt numFmtId="30" formatCode="@"/>
    </dxf>
    <dxf>
      <alignment horizontal="right"/>
    </dxf>
    <dxf>
      <numFmt numFmtId="13" formatCode="0%"/>
    </dxf>
    <dxf>
      <numFmt numFmtId="2" formatCode="0.00"/>
    </dxf>
    <dxf>
      <numFmt numFmtId="2" formatCode="0.00"/>
    </dxf>
    <dxf>
      <numFmt numFmtId="2" formatCode="0.00"/>
    </dxf>
    <dxf>
      <numFmt numFmtId="2" formatCode="0.00"/>
    </dxf>
    <dxf>
      <numFmt numFmtId="1" formatCode="0"/>
    </dxf>
    <dxf>
      <numFmt numFmtId="14" formatCode="0.00%"/>
    </dxf>
    <dxf>
      <numFmt numFmtId="13" formatCode="0%"/>
    </dxf>
    <dxf>
      <numFmt numFmtId="1" formatCode="0"/>
    </dxf>
    <dxf>
      <font>
        <vertAlign val="baseline"/>
      </font>
      <protection locked="0"/>
    </dxf>
    <dxf>
      <numFmt numFmtId="13" formatCode="0%"/>
    </dxf>
    <dxf>
      <numFmt numFmtId="14" formatCode="0.00%"/>
    </dxf>
    <dxf>
      <numFmt numFmtId="13" formatCode="0%"/>
    </dxf>
    <dxf>
      <numFmt numFmtId="14" formatCode="0.00%"/>
    </dxf>
    <dxf>
      <numFmt numFmtId="13" formatCode="0%"/>
    </dxf>
    <dxf>
      <numFmt numFmtId="13" formatCode="0%"/>
    </dxf>
    <dxf>
      <numFmt numFmtId="30" formatCode="@"/>
    </dxf>
    <dxf>
      <alignment horizontal="right"/>
    </dxf>
    <dxf>
      <numFmt numFmtId="13" formatCode="0%"/>
    </dxf>
    <dxf>
      <numFmt numFmtId="2" formatCode="0.00"/>
    </dxf>
    <dxf>
      <numFmt numFmtId="2" formatCode="0.00"/>
    </dxf>
    <dxf>
      <numFmt numFmtId="2" formatCode="0.00"/>
    </dxf>
    <dxf>
      <numFmt numFmtId="2" formatCode="0.00"/>
    </dxf>
    <dxf>
      <numFmt numFmtId="1" formatCode="0"/>
    </dxf>
    <dxf>
      <numFmt numFmtId="13" formatCode="0%"/>
    </dxf>
    <dxf>
      <numFmt numFmtId="13" formatCode="0%"/>
    </dxf>
    <dxf>
      <numFmt numFmtId="14" formatCode="0.00%"/>
    </dxf>
    <dxf>
      <alignment horizontal="right"/>
    </dxf>
    <dxf>
      <numFmt numFmtId="30" formatCode="@"/>
    </dxf>
    <dxf>
      <numFmt numFmtId="13" formatCode="0%"/>
    </dxf>
    <dxf>
      <numFmt numFmtId="2" formatCode="0.00"/>
    </dxf>
    <dxf>
      <numFmt numFmtId="2" formatCode="0.00"/>
    </dxf>
    <dxf>
      <numFmt numFmtId="2" formatCode="0.00"/>
    </dxf>
    <dxf>
      <numFmt numFmtId="2" formatCode="0.00"/>
    </dxf>
    <dxf>
      <numFmt numFmtId="13" formatCode="0%"/>
    </dxf>
    <dxf>
      <font>
        <vertAlign val="baseline"/>
      </font>
      <protection locked="0"/>
    </dxf>
    <dxf>
      <numFmt numFmtId="1" formatCode="0"/>
    </dxf>
    <dxf>
      <numFmt numFmtId="13" formatCode="0%"/>
    </dxf>
    <dxf>
      <numFmt numFmtId="14" formatCode="0.00%"/>
    </dxf>
    <dxf>
      <numFmt numFmtId="1" formatCode="0"/>
    </dxf>
    <dxf>
      <numFmt numFmtId="13" formatCode="0%"/>
    </dxf>
    <dxf>
      <numFmt numFmtId="14" formatCode="0.00%"/>
    </dxf>
    <dxf>
      <font>
        <color theme="0"/>
        <name val="Nunito"/>
      </font>
      <fill>
        <patternFill>
          <bgColor rgb="FF18453B"/>
        </patternFill>
      </fill>
    </dxf>
    <dxf>
      <font>
        <name val="Nunito"/>
        <scheme val="none"/>
      </font>
      <border>
        <left style="thin">
          <color rgb="FF18453B"/>
        </left>
        <right style="thin">
          <color rgb="FF18453B"/>
        </right>
        <top style="thin">
          <color rgb="FF18453B"/>
        </top>
        <bottom style="thin">
          <color rgb="FF18453B"/>
        </bottom>
      </border>
    </dxf>
  </dxfs>
  <tableStyles count="1" defaultTableStyle="TableStyleMedium2" defaultPivotStyle="PivotStyleLight16">
    <tableStyle name="Slicer Style 1" pivot="0" table="0" count="9" xr9:uid="{1A213DBA-8E19-436B-B879-0E41B9DEB9FB}">
      <tableStyleElement type="wholeTable" dxfId="145"/>
      <tableStyleElement type="headerRow" dxfId="144"/>
    </tableStyle>
  </tableStyles>
  <colors>
    <mruColors>
      <color rgb="FFF08521"/>
      <color rgb="FF008183"/>
      <color rgb="FF909AB7"/>
      <color rgb="FF18453B"/>
      <color rgb="FFD2EB47"/>
      <color rgb="FF535054"/>
    </mruColors>
  </colors>
  <extLst>
    <ext xmlns:x14="http://schemas.microsoft.com/office/spreadsheetml/2009/9/main" uri="{46F421CA-312F-682f-3DD2-61675219B42D}">
      <x14:dxfs count="7">
        <dxf>
          <fill>
            <patternFill>
              <bgColor rgb="FFD2EB47"/>
            </patternFill>
          </fill>
        </dxf>
        <dxf>
          <fill>
            <patternFill>
              <bgColor rgb="FFD2EB47"/>
            </patternFill>
          </fill>
        </dxf>
        <dxf>
          <fill>
            <patternFill>
              <bgColor rgb="FFD2EB47"/>
            </patternFill>
          </fill>
        </dxf>
        <dxf>
          <fill>
            <patternFill>
              <bgColor rgb="FFD2EB47"/>
            </patternFill>
          </fill>
        </dxf>
        <dxf>
          <fill>
            <patternFill>
              <bgColor rgb="FFD2EB47"/>
            </patternFill>
          </fill>
        </dxf>
        <dxf>
          <fill>
            <patternFill>
              <bgColor theme="0"/>
            </patternFill>
          </fill>
        </dxf>
        <dxf>
          <fill>
            <patternFill>
              <bgColor theme="0"/>
            </patternFill>
          </fill>
        </dxf>
      </x14:dxfs>
    </ext>
    <ext xmlns:x14="http://schemas.microsoft.com/office/spreadsheetml/2009/9/main" uri="{EB79DEF2-80B8-43e5-95BD-54CBDDF9020C}">
      <x14:slicerStyles defaultSlicerStyle="SlicerStyleLight1">
        <x14:slicerStyle name="Slicer Style 1">
          <x14:slicerStyleElements>
            <x14:slicerStyleElement type="unselectedItemWithData" dxfId="6"/>
            <x14:slicerStyleElement type="unselectedItemWithNoData" dxfId="5"/>
            <x14:slicerStyleElement type="selectedItemWithData" dxfId="4"/>
            <x14:slicerStyleElement type="selectedItemWithNoData" dxfId="3"/>
            <x14:slicerStyleElement type="hoveredUnselectedItemWithData" dxfId="2"/>
            <x14:slicerStyleElement type="hoveredSelectedItemWith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5" Type="http://schemas.microsoft.com/office/2007/relationships/slicerCache" Target="slicerCaches/slicerCache1.xml"/><Relationship Id="rId10" Type="http://schemas.openxmlformats.org/officeDocument/2006/relationships/calcChain" Target="calcChain.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[2025 National Food Hub Survey Dashboard Final.xlsx]Pivots!Average Portion of Sales by Product Category</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solidFill>
                  <a:sysClr val="windowText" lastClr="000000"/>
                </a:solidFill>
                <a:latin typeface="Nunito" panose="00000500000000000000" pitchFamily="2" charset="0"/>
              </a:rPr>
              <a:t>Total Organization Sales as a Portion of a Dollar by Product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D2EB47"/>
          </a:solidFill>
          <a:ln>
            <a:no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18453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909AB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F085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53505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D2EB47"/>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fld id="{36637D7C-C788-4036-A4CE-E187126767BF}" type="VALUE">
                  <a:rPr lang="en-US">
                    <a:latin typeface="Nunito" panose="00000500000000000000" pitchFamily="2" charset="0"/>
                  </a:rPr>
                  <a:pPr>
                    <a:defRPr sz="1000" b="0" i="0" u="none" strike="noStrike" kern="1200" baseline="0">
                      <a:solidFill>
                        <a:sysClr val="windowText" lastClr="000000"/>
                      </a:solidFill>
                      <a:latin typeface="Nunito" panose="00000500000000000000" pitchFamily="2" charset="0"/>
                      <a:ea typeface="+mn-ea"/>
                      <a:cs typeface="+mn-cs"/>
                    </a:defRPr>
                  </a:pPr>
                  <a:t>[VALUE]</a:t>
                </a:fld>
                <a:r>
                  <a:rPr lang="en-US">
                    <a:latin typeface="Nunito" panose="00000500000000000000" pitchFamily="2" charset="0"/>
                  </a:rPr>
                  <a:t>¢</a:t>
                </a:r>
              </a:p>
            </c:rich>
          </c:tx>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7"/>
        <c:spPr>
          <a:solidFill>
            <a:srgbClr val="18453B"/>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fld id="{B330D49E-6204-428E-B222-7608E84F4B50}" type="VALUE">
                  <a:rPr lang="en-US">
                    <a:latin typeface="Nunito" panose="00000500000000000000" pitchFamily="2" charset="0"/>
                  </a:rPr>
                  <a:pPr>
                    <a:defRPr sz="1000" b="0" i="0" u="none" strike="noStrike" kern="1200" baseline="0">
                      <a:solidFill>
                        <a:schemeClr val="bg1"/>
                      </a:solidFill>
                      <a:latin typeface="Nunito" panose="00000500000000000000" pitchFamily="2" charset="0"/>
                      <a:ea typeface="+mn-ea"/>
                      <a:cs typeface="+mn-cs"/>
                    </a:def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8"/>
        <c:spPr>
          <a:solidFill>
            <a:srgbClr val="008183"/>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fld id="{57C85A35-2D35-4486-9793-820813362593}" type="VALUE">
                  <a:rPr lang="en-US">
                    <a:latin typeface="Nunito" panose="00000500000000000000" pitchFamily="2" charset="0"/>
                  </a:rPr>
                  <a:pPr>
                    <a:defRPr sz="1000" b="0" i="0" u="none" strike="noStrike" kern="1200" baseline="0">
                      <a:solidFill>
                        <a:schemeClr val="bg1"/>
                      </a:solidFill>
                      <a:latin typeface="Nunito" panose="00000500000000000000" pitchFamily="2" charset="0"/>
                      <a:ea typeface="+mn-ea"/>
                      <a:cs typeface="+mn-cs"/>
                    </a:def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9"/>
        <c:spPr>
          <a:solidFill>
            <a:srgbClr val="909AB7"/>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fld id="{1717B894-A807-4C65-B7A7-994354582542}" type="VALUE">
                  <a:rPr lang="en-US">
                    <a:latin typeface="Nunito" panose="00000500000000000000" pitchFamily="2" charset="0"/>
                  </a:rPr>
                  <a:pPr>
                    <a:defRPr sz="1000" b="0" i="0" u="none" strike="noStrike" kern="1200" baseline="0">
                      <a:solidFill>
                        <a:sysClr val="windowText" lastClr="000000"/>
                      </a:solidFill>
                      <a:latin typeface="Nunito" panose="00000500000000000000" pitchFamily="2" charset="0"/>
                      <a:ea typeface="+mn-ea"/>
                      <a:cs typeface="+mn-cs"/>
                    </a:def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10"/>
        <c:spPr>
          <a:solidFill>
            <a:srgbClr val="F08521"/>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Nunito" panose="00000500000000000000" pitchFamily="2" charset="0"/>
                    <a:ea typeface="+mn-ea"/>
                    <a:cs typeface="+mn-cs"/>
                  </a:defRPr>
                </a:pPr>
                <a:fld id="{000AAD33-A9E8-4E35-9E4A-FED963846723}" type="VALUE">
                  <a:rPr lang="en-US">
                    <a:latin typeface="Nunito" panose="00000500000000000000" pitchFamily="2" charset="0"/>
                  </a:rPr>
                  <a:pPr>
                    <a:defRPr sz="1000" b="0" i="0" u="none" strike="noStrike" kern="1200" baseline="0">
                      <a:solidFill>
                        <a:schemeClr val="tx1">
                          <a:lumMod val="75000"/>
                          <a:lumOff val="25000"/>
                        </a:schemeClr>
                      </a:solidFill>
                      <a:latin typeface="Nunito" panose="00000500000000000000" pitchFamily="2" charset="0"/>
                      <a:ea typeface="+mn-ea"/>
                      <a:cs typeface="+mn-cs"/>
                    </a:def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11"/>
        <c:spPr>
          <a:solidFill>
            <a:srgbClr val="535054"/>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fld id="{E6A80AC6-FEBD-4A62-B9A2-FAE0172255D4}" type="VALUE">
                  <a:rPr lang="en-US">
                    <a:latin typeface="Nunito" panose="00000500000000000000" pitchFamily="2" charset="0"/>
                  </a:rPr>
                  <a:pPr>
                    <a:defRPr sz="1000" b="0" i="0" u="none" strike="noStrike" kern="1200" baseline="0">
                      <a:solidFill>
                        <a:schemeClr val="bg1"/>
                      </a:solidFill>
                      <a:latin typeface="Nunito" panose="00000500000000000000" pitchFamily="2" charset="0"/>
                      <a:ea typeface="+mn-ea"/>
                      <a:cs typeface="+mn-cs"/>
                    </a:def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12"/>
        <c:spPr>
          <a:solidFill>
            <a:srgbClr val="D2EB47"/>
          </a:solidFill>
          <a:ln>
            <a:no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D2EB47"/>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fld id="{36637D7C-C788-4036-A4CE-E187126767BF}" type="VALUE">
                  <a:rPr lang="en-US">
                    <a:latin typeface="Nunito" panose="00000500000000000000" pitchFamily="2" charset="0"/>
                  </a:rPr>
                  <a:pPr>
                    <a:defRPr sz="1000" b="0" i="0" u="none" strike="noStrike" kern="1200" baseline="0">
                      <a:solidFill>
                        <a:sysClr val="windowText" lastClr="000000"/>
                      </a:solidFill>
                      <a:latin typeface="Nunito" panose="00000500000000000000" pitchFamily="2" charset="0"/>
                      <a:ea typeface="+mn-ea"/>
                      <a:cs typeface="+mn-cs"/>
                    </a:defRPr>
                  </a:pPr>
                  <a:t>[VALUE]</a:t>
                </a:fld>
                <a:r>
                  <a:rPr lang="en-US">
                    <a:latin typeface="Nunito" panose="00000500000000000000" pitchFamily="2" charset="0"/>
                  </a:rPr>
                  <a:t>¢</a:t>
                </a:r>
              </a:p>
            </c:rich>
          </c:tx>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14"/>
        <c:spPr>
          <a:solidFill>
            <a:srgbClr val="18453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18453B"/>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fld id="{B330D49E-6204-428E-B222-7608E84F4B50}" type="VALUE">
                  <a:rPr lang="en-US">
                    <a:latin typeface="Nunito" panose="00000500000000000000" pitchFamily="2" charset="0"/>
                  </a:rPr>
                  <a:pPr>
                    <a:defRPr sz="1000" b="0" i="0" u="none" strike="noStrike" kern="1200" baseline="0">
                      <a:solidFill>
                        <a:schemeClr val="bg1"/>
                      </a:solidFill>
                      <a:latin typeface="Nunito" panose="00000500000000000000" pitchFamily="2" charset="0"/>
                      <a:ea typeface="+mn-ea"/>
                      <a:cs typeface="+mn-cs"/>
                    </a:def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16"/>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008183"/>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fld id="{57C85A35-2D35-4486-9793-820813362593}" type="VALUE">
                  <a:rPr lang="en-US">
                    <a:latin typeface="Nunito" panose="00000500000000000000" pitchFamily="2" charset="0"/>
                  </a:rPr>
                  <a:pPr>
                    <a:defRPr sz="1000" b="0" i="0" u="none" strike="noStrike" kern="1200" baseline="0">
                      <a:solidFill>
                        <a:schemeClr val="bg1"/>
                      </a:solidFill>
                      <a:latin typeface="Nunito" panose="00000500000000000000" pitchFamily="2" charset="0"/>
                      <a:ea typeface="+mn-ea"/>
                      <a:cs typeface="+mn-cs"/>
                    </a:def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18"/>
        <c:spPr>
          <a:solidFill>
            <a:srgbClr val="909AB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909AB7"/>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fld id="{1717B894-A807-4C65-B7A7-994354582542}" type="VALUE">
                  <a:rPr lang="en-US">
                    <a:latin typeface="Nunito" panose="00000500000000000000" pitchFamily="2" charset="0"/>
                  </a:rPr>
                  <a:pPr>
                    <a:defRPr sz="1000" b="0" i="0" u="none" strike="noStrike" kern="1200" baseline="0">
                      <a:solidFill>
                        <a:sysClr val="windowText" lastClr="000000"/>
                      </a:solidFill>
                      <a:latin typeface="Nunito" panose="00000500000000000000" pitchFamily="2" charset="0"/>
                      <a:ea typeface="+mn-ea"/>
                      <a:cs typeface="+mn-cs"/>
                    </a:def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20"/>
        <c:spPr>
          <a:solidFill>
            <a:srgbClr val="F085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1"/>
        <c:spPr>
          <a:solidFill>
            <a:srgbClr val="F08521"/>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Nunito" panose="00000500000000000000" pitchFamily="2" charset="0"/>
                    <a:ea typeface="+mn-ea"/>
                    <a:cs typeface="+mn-cs"/>
                  </a:defRPr>
                </a:pPr>
                <a:fld id="{000AAD33-A9E8-4E35-9E4A-FED963846723}" type="VALUE">
                  <a:rPr lang="en-US">
                    <a:latin typeface="Nunito" panose="00000500000000000000" pitchFamily="2" charset="0"/>
                  </a:rPr>
                  <a:pPr>
                    <a:defRPr sz="1000" b="0" i="0" u="none" strike="noStrike" kern="1200" baseline="0">
                      <a:solidFill>
                        <a:schemeClr val="tx1">
                          <a:lumMod val="75000"/>
                          <a:lumOff val="25000"/>
                        </a:schemeClr>
                      </a:solidFill>
                      <a:latin typeface="Nunito" panose="00000500000000000000" pitchFamily="2" charset="0"/>
                      <a:ea typeface="+mn-ea"/>
                      <a:cs typeface="+mn-cs"/>
                    </a:def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22"/>
        <c:spPr>
          <a:solidFill>
            <a:srgbClr val="53505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535054"/>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fld id="{E6A80AC6-FEBD-4A62-B9A2-FAE0172255D4}" type="VALUE">
                  <a:rPr lang="en-US">
                    <a:latin typeface="Nunito" panose="00000500000000000000" pitchFamily="2" charset="0"/>
                  </a:rPr>
                  <a:pPr>
                    <a:defRPr sz="1000" b="0" i="0" u="none" strike="noStrike" kern="1200" baseline="0">
                      <a:solidFill>
                        <a:schemeClr val="bg1"/>
                      </a:solidFill>
                      <a:latin typeface="Nunito" panose="00000500000000000000" pitchFamily="2" charset="0"/>
                      <a:ea typeface="+mn-ea"/>
                      <a:cs typeface="+mn-cs"/>
                    </a:def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24"/>
        <c:spPr>
          <a:solidFill>
            <a:srgbClr val="D2EB47"/>
          </a:solidFill>
          <a:ln>
            <a:no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D2EB47"/>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fld id="{36637D7C-C788-4036-A4CE-E187126767BF}" type="VALUE">
                  <a:rPr lang="en-US">
                    <a:latin typeface="Nunito" panose="00000500000000000000" pitchFamily="2" charset="0"/>
                  </a:rPr>
                  <a:pPr>
                    <a:defRPr sz="1000">
                      <a:solidFill>
                        <a:sysClr val="windowText" lastClr="000000"/>
                      </a:solidFill>
                      <a:latin typeface="Nunito" panose="00000500000000000000" pitchFamily="2" charset="0"/>
                    </a:defRPr>
                  </a:pPr>
                  <a:t>[VALUE]</a:t>
                </a:fld>
                <a:r>
                  <a:rPr lang="en-US">
                    <a:latin typeface="Nunito" panose="00000500000000000000" pitchFamily="2" charset="0"/>
                  </a:rPr>
                  <a:t>¢</a:t>
                </a:r>
              </a:p>
            </c:rich>
          </c:tx>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26"/>
        <c:spPr>
          <a:solidFill>
            <a:srgbClr val="18453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7"/>
        <c:spPr>
          <a:solidFill>
            <a:srgbClr val="18453B"/>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fld id="{B330D49E-6204-428E-B222-7608E84F4B50}" type="VALUE">
                  <a:rPr lang="en-US">
                    <a:latin typeface="Nunito" panose="00000500000000000000" pitchFamily="2" charset="0"/>
                  </a:rPr>
                  <a:pPr>
                    <a:defRPr sz="1000">
                      <a:solidFill>
                        <a:schemeClr val="bg1"/>
                      </a:solidFill>
                      <a:latin typeface="Nunito" panose="00000500000000000000" pitchFamily="2" charset="0"/>
                    </a:def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28"/>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9"/>
        <c:spPr>
          <a:solidFill>
            <a:srgbClr val="008183"/>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fld id="{57C85A35-2D35-4486-9793-820813362593}" type="VALUE">
                  <a:rPr lang="en-US">
                    <a:latin typeface="Nunito" panose="00000500000000000000" pitchFamily="2" charset="0"/>
                  </a:rPr>
                  <a:pPr>
                    <a:defRPr sz="1000">
                      <a:solidFill>
                        <a:schemeClr val="bg1"/>
                      </a:solidFill>
                      <a:latin typeface="Nunito" panose="00000500000000000000" pitchFamily="2" charset="0"/>
                    </a:def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30"/>
        <c:spPr>
          <a:solidFill>
            <a:srgbClr val="909AB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1"/>
        <c:spPr>
          <a:solidFill>
            <a:srgbClr val="909AB7"/>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fld id="{1717B894-A807-4C65-B7A7-994354582542}" type="VALUE">
                  <a:rPr lang="en-US">
                    <a:latin typeface="Nunito" panose="00000500000000000000" pitchFamily="2" charset="0"/>
                  </a:rPr>
                  <a:pPr>
                    <a:defRPr sz="1000">
                      <a:solidFill>
                        <a:sysClr val="windowText" lastClr="000000"/>
                      </a:solidFill>
                      <a:latin typeface="Nunito" panose="00000500000000000000" pitchFamily="2" charset="0"/>
                    </a:def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32"/>
        <c:spPr>
          <a:solidFill>
            <a:srgbClr val="F085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3"/>
        <c:spPr>
          <a:solidFill>
            <a:srgbClr val="F08521"/>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Nunito" panose="00000500000000000000" pitchFamily="2" charset="0"/>
                    <a:ea typeface="+mn-ea"/>
                    <a:cs typeface="+mn-cs"/>
                  </a:defRPr>
                </a:pPr>
                <a:fld id="{000AAD33-A9E8-4E35-9E4A-FED963846723}" type="VALUE">
                  <a:rPr lang="en-US">
                    <a:latin typeface="Nunito" panose="00000500000000000000" pitchFamily="2" charset="0"/>
                  </a:rPr>
                  <a:pPr>
                    <a:defRPr sz="1000">
                      <a:latin typeface="Nunito" panose="00000500000000000000" pitchFamily="2" charset="0"/>
                    </a:def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
        <c:idx val="34"/>
        <c:spPr>
          <a:solidFill>
            <a:srgbClr val="53505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5"/>
        <c:spPr>
          <a:solidFill>
            <a:srgbClr val="535054"/>
          </a:solidFill>
          <a:ln>
            <a:noFill/>
          </a:ln>
          <a:effectLst/>
        </c:spPr>
        <c:dLbl>
          <c:idx val="0"/>
          <c:tx>
            <c:rich>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fld id="{E6A80AC6-FEBD-4A62-B9A2-FAE0172255D4}" type="VALUE">
                  <a:rPr lang="en-US">
                    <a:latin typeface="Nunito" panose="00000500000000000000" pitchFamily="2" charset="0"/>
                  </a:rPr>
                  <a:pPr>
                    <a:defRPr sz="1000">
                      <a:solidFill>
                        <a:schemeClr val="bg1"/>
                      </a:solidFill>
                      <a:latin typeface="Nunito" panose="00000500000000000000" pitchFamily="2" charset="0"/>
                    </a:def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Lst>
        </c:dLbl>
      </c:pivotFmt>
    </c:pivotFmts>
    <c:plotArea>
      <c:layout>
        <c:manualLayout>
          <c:layoutTarget val="inner"/>
          <c:xMode val="edge"/>
          <c:yMode val="edge"/>
          <c:x val="2.9498561588098431E-2"/>
          <c:y val="0.26220792523597058"/>
          <c:w val="0.64382315012561253"/>
          <c:h val="0.64640710457259509"/>
        </c:manualLayout>
      </c:layout>
      <c:barChart>
        <c:barDir val="bar"/>
        <c:grouping val="stacked"/>
        <c:varyColors val="0"/>
        <c:ser>
          <c:idx val="0"/>
          <c:order val="0"/>
          <c:tx>
            <c:strRef>
              <c:f>Pivots!$B$3</c:f>
              <c:strCache>
                <c:ptCount val="1"/>
                <c:pt idx="0">
                  <c:v>Fresh produce and herbs</c:v>
                </c:pt>
              </c:strCache>
            </c:strRef>
          </c:tx>
          <c:spPr>
            <a:solidFill>
              <a:srgbClr val="D2EB47"/>
            </a:solidFill>
            <a:ln>
              <a:noFill/>
            </a:ln>
            <a:effectLst/>
          </c:spPr>
          <c:invertIfNegative val="0"/>
          <c:dPt>
            <c:idx val="0"/>
            <c:invertIfNegative val="0"/>
            <c:bubble3D val="0"/>
            <c:spPr>
              <a:solidFill>
                <a:srgbClr val="D2EB47"/>
              </a:solidFill>
              <a:ln>
                <a:noFill/>
              </a:ln>
              <a:effectLst/>
            </c:spPr>
            <c:extLst>
              <c:ext xmlns:c16="http://schemas.microsoft.com/office/drawing/2014/chart" uri="{C3380CC4-5D6E-409C-BE32-E72D297353CC}">
                <c16:uniqueId val="{00000001-A798-41EB-AF1C-89BAA5F15AE9}"/>
              </c:ext>
            </c:extLst>
          </c:dPt>
          <c:dLbls>
            <c:dLbl>
              <c:idx val="0"/>
              <c:tx>
                <c:rich>
                  <a:bodyPr/>
                  <a:lstStyle/>
                  <a:p>
                    <a:fld id="{36637D7C-C788-4036-A4CE-E187126767BF}" type="VALUE">
                      <a:rPr lang="en-US">
                        <a:latin typeface="Nunito" panose="00000500000000000000" pitchFamily="2" charset="0"/>
                      </a:rPr>
                      <a:pPr/>
                      <a:t>[VALUE]</a:t>
                    </a:fld>
                    <a:r>
                      <a:rPr lang="en-US">
                        <a:latin typeface="Nunito" panose="00000500000000000000" pitchFamily="2" charset="0"/>
                      </a:rPr>
                      <a:t>¢</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798-41EB-AF1C-89BAA5F15AE9}"/>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Pivots!$B$4</c:f>
              <c:strCache>
                <c:ptCount val="1"/>
                <c:pt idx="0">
                  <c:v>Total</c:v>
                </c:pt>
              </c:strCache>
            </c:strRef>
          </c:cat>
          <c:val>
            <c:numRef>
              <c:f>Pivots!$B$4</c:f>
              <c:numCache>
                <c:formatCode>0</c:formatCode>
                <c:ptCount val="1"/>
                <c:pt idx="0">
                  <c:v>58.975547617426699</c:v>
                </c:pt>
              </c:numCache>
            </c:numRef>
          </c:val>
          <c:extLst>
            <c:ext xmlns:c16="http://schemas.microsoft.com/office/drawing/2014/chart" uri="{C3380CC4-5D6E-409C-BE32-E72D297353CC}">
              <c16:uniqueId val="{00000002-A798-41EB-AF1C-89BAA5F15AE9}"/>
            </c:ext>
          </c:extLst>
        </c:ser>
        <c:ser>
          <c:idx val="1"/>
          <c:order val="1"/>
          <c:tx>
            <c:strRef>
              <c:f>Pivots!$C$3</c:f>
              <c:strCache>
                <c:ptCount val="1"/>
                <c:pt idx="0">
                  <c:v>Processed produce and herbs</c:v>
                </c:pt>
              </c:strCache>
            </c:strRef>
          </c:tx>
          <c:spPr>
            <a:solidFill>
              <a:srgbClr val="18453B"/>
            </a:solidFill>
            <a:ln>
              <a:noFill/>
            </a:ln>
            <a:effectLst/>
          </c:spPr>
          <c:invertIfNegative val="0"/>
          <c:dPt>
            <c:idx val="0"/>
            <c:invertIfNegative val="0"/>
            <c:bubble3D val="0"/>
            <c:spPr>
              <a:solidFill>
                <a:srgbClr val="18453B"/>
              </a:solidFill>
              <a:ln>
                <a:noFill/>
              </a:ln>
              <a:effectLst/>
            </c:spPr>
            <c:extLst>
              <c:ext xmlns:c16="http://schemas.microsoft.com/office/drawing/2014/chart" uri="{C3380CC4-5D6E-409C-BE32-E72D297353CC}">
                <c16:uniqueId val="{00000004-A798-41EB-AF1C-89BAA5F15AE9}"/>
              </c:ext>
            </c:extLst>
          </c:dPt>
          <c:dLbls>
            <c:dLbl>
              <c:idx val="0"/>
              <c:tx>
                <c:rich>
                  <a:bodyPr/>
                  <a:lstStyle/>
                  <a:p>
                    <a:fld id="{B330D49E-6204-428E-B222-7608E84F4B50}" type="VALUE">
                      <a:rPr lang="en-US">
                        <a:latin typeface="Nunito" panose="00000500000000000000" pitchFamily="2" charset="0"/>
                      </a: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A798-41EB-AF1C-89BAA5F15AE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Pivots!$B$4</c:f>
              <c:strCache>
                <c:ptCount val="1"/>
                <c:pt idx="0">
                  <c:v>Total</c:v>
                </c:pt>
              </c:strCache>
            </c:strRef>
          </c:cat>
          <c:val>
            <c:numRef>
              <c:f>Pivots!$C$4</c:f>
              <c:numCache>
                <c:formatCode>0</c:formatCode>
                <c:ptCount val="1"/>
                <c:pt idx="0">
                  <c:v>3.5822269356411138</c:v>
                </c:pt>
              </c:numCache>
            </c:numRef>
          </c:val>
          <c:extLst>
            <c:ext xmlns:c16="http://schemas.microsoft.com/office/drawing/2014/chart" uri="{C3380CC4-5D6E-409C-BE32-E72D297353CC}">
              <c16:uniqueId val="{00000005-A798-41EB-AF1C-89BAA5F15AE9}"/>
            </c:ext>
          </c:extLst>
        </c:ser>
        <c:ser>
          <c:idx val="2"/>
          <c:order val="2"/>
          <c:tx>
            <c:strRef>
              <c:f>Pivots!$D$3</c:f>
              <c:strCache>
                <c:ptCount val="1"/>
                <c:pt idx="0">
                  <c:v>Meat, poultry and fish</c:v>
                </c:pt>
              </c:strCache>
            </c:strRef>
          </c:tx>
          <c:spPr>
            <a:solidFill>
              <a:srgbClr val="008183"/>
            </a:solidFill>
            <a:ln>
              <a:noFill/>
            </a:ln>
            <a:effectLst/>
          </c:spPr>
          <c:invertIfNegative val="0"/>
          <c:dPt>
            <c:idx val="0"/>
            <c:invertIfNegative val="0"/>
            <c:bubble3D val="0"/>
            <c:spPr>
              <a:solidFill>
                <a:srgbClr val="008183"/>
              </a:solidFill>
              <a:ln>
                <a:noFill/>
              </a:ln>
              <a:effectLst/>
            </c:spPr>
            <c:extLst>
              <c:ext xmlns:c16="http://schemas.microsoft.com/office/drawing/2014/chart" uri="{C3380CC4-5D6E-409C-BE32-E72D297353CC}">
                <c16:uniqueId val="{00000007-A798-41EB-AF1C-89BAA5F15AE9}"/>
              </c:ext>
            </c:extLst>
          </c:dPt>
          <c:dLbls>
            <c:dLbl>
              <c:idx val="0"/>
              <c:tx>
                <c:rich>
                  <a:bodyPr/>
                  <a:lstStyle/>
                  <a:p>
                    <a:fld id="{57C85A35-2D35-4486-9793-820813362593}" type="VALUE">
                      <a:rPr lang="en-US">
                        <a:latin typeface="Nunito" panose="00000500000000000000" pitchFamily="2" charset="0"/>
                      </a: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A798-41EB-AF1C-89BAA5F15AE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Pivots!$B$4</c:f>
              <c:strCache>
                <c:ptCount val="1"/>
                <c:pt idx="0">
                  <c:v>Total</c:v>
                </c:pt>
              </c:strCache>
            </c:strRef>
          </c:cat>
          <c:val>
            <c:numRef>
              <c:f>Pivots!$D$4</c:f>
              <c:numCache>
                <c:formatCode>0</c:formatCode>
                <c:ptCount val="1"/>
                <c:pt idx="0">
                  <c:v>14.477281092279167</c:v>
                </c:pt>
              </c:numCache>
            </c:numRef>
          </c:val>
          <c:extLst>
            <c:ext xmlns:c16="http://schemas.microsoft.com/office/drawing/2014/chart" uri="{C3380CC4-5D6E-409C-BE32-E72D297353CC}">
              <c16:uniqueId val="{00000008-A798-41EB-AF1C-89BAA5F15AE9}"/>
            </c:ext>
          </c:extLst>
        </c:ser>
        <c:ser>
          <c:idx val="3"/>
          <c:order val="3"/>
          <c:tx>
            <c:strRef>
              <c:f>Pivots!$E$3</c:f>
              <c:strCache>
                <c:ptCount val="1"/>
                <c:pt idx="0">
                  <c:v>Milk and other dairy products</c:v>
                </c:pt>
              </c:strCache>
            </c:strRef>
          </c:tx>
          <c:spPr>
            <a:solidFill>
              <a:srgbClr val="909AB7"/>
            </a:solidFill>
            <a:ln>
              <a:noFill/>
            </a:ln>
            <a:effectLst/>
          </c:spPr>
          <c:invertIfNegative val="0"/>
          <c:dPt>
            <c:idx val="0"/>
            <c:invertIfNegative val="0"/>
            <c:bubble3D val="0"/>
            <c:spPr>
              <a:solidFill>
                <a:srgbClr val="909AB7"/>
              </a:solidFill>
              <a:ln>
                <a:noFill/>
              </a:ln>
              <a:effectLst/>
            </c:spPr>
            <c:extLst>
              <c:ext xmlns:c16="http://schemas.microsoft.com/office/drawing/2014/chart" uri="{C3380CC4-5D6E-409C-BE32-E72D297353CC}">
                <c16:uniqueId val="{0000000A-A798-41EB-AF1C-89BAA5F15AE9}"/>
              </c:ext>
            </c:extLst>
          </c:dPt>
          <c:dLbls>
            <c:dLbl>
              <c:idx val="0"/>
              <c:tx>
                <c:rich>
                  <a:bodyPr/>
                  <a:lstStyle/>
                  <a:p>
                    <a:fld id="{1717B894-A807-4C65-B7A7-994354582542}" type="VALUE">
                      <a:rPr lang="en-US">
                        <a:latin typeface="Nunito" panose="00000500000000000000" pitchFamily="2" charset="0"/>
                      </a: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A798-41EB-AF1C-89BAA5F15AE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Pivots!$B$4</c:f>
              <c:strCache>
                <c:ptCount val="1"/>
                <c:pt idx="0">
                  <c:v>Total</c:v>
                </c:pt>
              </c:strCache>
            </c:strRef>
          </c:cat>
          <c:val>
            <c:numRef>
              <c:f>Pivots!$E$4</c:f>
              <c:numCache>
                <c:formatCode>0</c:formatCode>
                <c:ptCount val="1"/>
                <c:pt idx="0">
                  <c:v>5.3733977456464457</c:v>
                </c:pt>
              </c:numCache>
            </c:numRef>
          </c:val>
          <c:extLst>
            <c:ext xmlns:c16="http://schemas.microsoft.com/office/drawing/2014/chart" uri="{C3380CC4-5D6E-409C-BE32-E72D297353CC}">
              <c16:uniqueId val="{0000000B-A798-41EB-AF1C-89BAA5F15AE9}"/>
            </c:ext>
          </c:extLst>
        </c:ser>
        <c:ser>
          <c:idx val="4"/>
          <c:order val="4"/>
          <c:tx>
            <c:strRef>
              <c:f>Pivots!$F$3</c:f>
              <c:strCache>
                <c:ptCount val="1"/>
                <c:pt idx="0">
                  <c:v>Eggs</c:v>
                </c:pt>
              </c:strCache>
            </c:strRef>
          </c:tx>
          <c:spPr>
            <a:solidFill>
              <a:srgbClr val="F08521"/>
            </a:solidFill>
            <a:ln>
              <a:noFill/>
            </a:ln>
            <a:effectLst/>
          </c:spPr>
          <c:invertIfNegative val="0"/>
          <c:dPt>
            <c:idx val="0"/>
            <c:invertIfNegative val="0"/>
            <c:bubble3D val="0"/>
            <c:spPr>
              <a:solidFill>
                <a:srgbClr val="F08521"/>
              </a:solidFill>
              <a:ln>
                <a:noFill/>
              </a:ln>
              <a:effectLst/>
            </c:spPr>
            <c:extLst>
              <c:ext xmlns:c16="http://schemas.microsoft.com/office/drawing/2014/chart" uri="{C3380CC4-5D6E-409C-BE32-E72D297353CC}">
                <c16:uniqueId val="{0000000D-A798-41EB-AF1C-89BAA5F15AE9}"/>
              </c:ext>
            </c:extLst>
          </c:dPt>
          <c:dLbls>
            <c:dLbl>
              <c:idx val="0"/>
              <c:tx>
                <c:rich>
                  <a:bodyPr/>
                  <a:lstStyle/>
                  <a:p>
                    <a:fld id="{000AAD33-A9E8-4E35-9E4A-FED963846723}" type="VALUE">
                      <a:rPr lang="en-US">
                        <a:latin typeface="Nunito" panose="00000500000000000000" pitchFamily="2" charset="0"/>
                      </a: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A798-41EB-AF1C-89BAA5F15AE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Pivots!$B$4</c:f>
              <c:strCache>
                <c:ptCount val="1"/>
                <c:pt idx="0">
                  <c:v>Total</c:v>
                </c:pt>
              </c:strCache>
            </c:strRef>
          </c:cat>
          <c:val>
            <c:numRef>
              <c:f>Pivots!$F$4</c:f>
              <c:numCache>
                <c:formatCode>0</c:formatCode>
                <c:ptCount val="1"/>
                <c:pt idx="0">
                  <c:v>4.0225700164139617</c:v>
                </c:pt>
              </c:numCache>
            </c:numRef>
          </c:val>
          <c:extLst>
            <c:ext xmlns:c16="http://schemas.microsoft.com/office/drawing/2014/chart" uri="{C3380CC4-5D6E-409C-BE32-E72D297353CC}">
              <c16:uniqueId val="{0000000E-A798-41EB-AF1C-89BAA5F15AE9}"/>
            </c:ext>
          </c:extLst>
        </c:ser>
        <c:ser>
          <c:idx val="5"/>
          <c:order val="5"/>
          <c:tx>
            <c:strRef>
              <c:f>Pivots!$G$3</c:f>
              <c:strCache>
                <c:ptCount val="1"/>
                <c:pt idx="0">
                  <c:v>Other</c:v>
                </c:pt>
              </c:strCache>
            </c:strRef>
          </c:tx>
          <c:spPr>
            <a:solidFill>
              <a:srgbClr val="535054"/>
            </a:solidFill>
            <a:ln>
              <a:noFill/>
            </a:ln>
            <a:effectLst/>
          </c:spPr>
          <c:invertIfNegative val="0"/>
          <c:dPt>
            <c:idx val="0"/>
            <c:invertIfNegative val="0"/>
            <c:bubble3D val="0"/>
            <c:spPr>
              <a:solidFill>
                <a:srgbClr val="535054"/>
              </a:solidFill>
              <a:ln>
                <a:noFill/>
              </a:ln>
              <a:effectLst/>
            </c:spPr>
            <c:extLst>
              <c:ext xmlns:c16="http://schemas.microsoft.com/office/drawing/2014/chart" uri="{C3380CC4-5D6E-409C-BE32-E72D297353CC}">
                <c16:uniqueId val="{00000010-A798-41EB-AF1C-89BAA5F15AE9}"/>
              </c:ext>
            </c:extLst>
          </c:dPt>
          <c:dLbls>
            <c:dLbl>
              <c:idx val="0"/>
              <c:tx>
                <c:rich>
                  <a:bodyPr/>
                  <a:lstStyle/>
                  <a:p>
                    <a:fld id="{E6A80AC6-FEBD-4A62-B9A2-FAE0172255D4}" type="VALUE">
                      <a:rPr lang="en-US">
                        <a:latin typeface="Nunito" panose="00000500000000000000" pitchFamily="2" charset="0"/>
                      </a:rPr>
                      <a:pPr/>
                      <a:t>[VALUE]</a:t>
                    </a:fld>
                    <a:r>
                      <a:rPr lang="en-US" sz="1000" b="0" i="0" u="none" strike="noStrike" baseline="0">
                        <a:effectLst/>
                        <a:latin typeface="Nunito" panose="00000500000000000000" pitchFamily="2" charset="0"/>
                      </a:rPr>
                      <a:t>¢</a:t>
                    </a:r>
                    <a:r>
                      <a:rPr lang="en-US" sz="1000" b="0" i="0" u="none" strike="noStrike" baseline="0">
                        <a:latin typeface="Nunito" panose="00000500000000000000" pitchFamily="2" charset="0"/>
                      </a:rPr>
                      <a:t> </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0-A798-41EB-AF1C-89BAA5F15AE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Pivots!$B$4</c:f>
              <c:strCache>
                <c:ptCount val="1"/>
                <c:pt idx="0">
                  <c:v>Total</c:v>
                </c:pt>
              </c:strCache>
            </c:strRef>
          </c:cat>
          <c:val>
            <c:numRef>
              <c:f>Pivots!$G$4</c:f>
              <c:numCache>
                <c:formatCode>0</c:formatCode>
                <c:ptCount val="1"/>
                <c:pt idx="0">
                  <c:v>13.570311215416579</c:v>
                </c:pt>
              </c:numCache>
            </c:numRef>
          </c:val>
          <c:extLst>
            <c:ext xmlns:c16="http://schemas.microsoft.com/office/drawing/2014/chart" uri="{C3380CC4-5D6E-409C-BE32-E72D297353CC}">
              <c16:uniqueId val="{00000011-A798-41EB-AF1C-89BAA5F15AE9}"/>
            </c:ext>
          </c:extLst>
        </c:ser>
        <c:dLbls>
          <c:dLblPos val="ctr"/>
          <c:showLegendKey val="0"/>
          <c:showVal val="1"/>
          <c:showCatName val="0"/>
          <c:showSerName val="0"/>
          <c:showPercent val="0"/>
          <c:showBubbleSize val="0"/>
        </c:dLbls>
        <c:gapWidth val="150"/>
        <c:overlap val="100"/>
        <c:axId val="1123174927"/>
        <c:axId val="1123173679"/>
      </c:barChart>
      <c:catAx>
        <c:axId val="1123174927"/>
        <c:scaling>
          <c:orientation val="minMax"/>
        </c:scaling>
        <c:delete val="1"/>
        <c:axPos val="l"/>
        <c:numFmt formatCode="General" sourceLinked="1"/>
        <c:majorTickMark val="none"/>
        <c:minorTickMark val="none"/>
        <c:tickLblPos val="nextTo"/>
        <c:crossAx val="1123173679"/>
        <c:crosses val="autoZero"/>
        <c:auto val="1"/>
        <c:lblAlgn val="ctr"/>
        <c:lblOffset val="100"/>
        <c:noMultiLvlLbl val="0"/>
      </c:catAx>
      <c:valAx>
        <c:axId val="1123173679"/>
        <c:scaling>
          <c:orientation val="minMax"/>
          <c:max val="100"/>
        </c:scaling>
        <c:delete val="1"/>
        <c:axPos val="b"/>
        <c:numFmt formatCode="0" sourceLinked="1"/>
        <c:majorTickMark val="none"/>
        <c:minorTickMark val="none"/>
        <c:tickLblPos val="nextTo"/>
        <c:crossAx val="1123174927"/>
        <c:crosses val="autoZero"/>
        <c:crossBetween val="between"/>
      </c:valAx>
      <c:spPr>
        <a:noFill/>
        <a:ln>
          <a:noFill/>
        </a:ln>
        <a:effectLst/>
      </c:spPr>
    </c:plotArea>
    <c:legend>
      <c:legendPos val="r"/>
      <c:layout>
        <c:manualLayout>
          <c:xMode val="edge"/>
          <c:yMode val="edge"/>
          <c:x val="0.69102071848005897"/>
          <c:y val="0.35863814725278631"/>
          <c:w val="0.30111295345645184"/>
          <c:h val="0.5280146150233173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[2025 National Food Hub Survey Dashboard Final.xlsx]Pivots!Percent Orgs by Legal Status</c:name>
    <c:fmtId val="2"/>
  </c:pivotSource>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sz="1200" b="1" cap="none" baseline="0">
                <a:solidFill>
                  <a:sysClr val="windowText" lastClr="000000"/>
                </a:solidFill>
                <a:latin typeface="Nunito" panose="00000500000000000000" pitchFamily="2" charset="0"/>
              </a:rPr>
              <a:t>Percentage of Organizations by Legal Status</a:t>
            </a:r>
          </a:p>
        </c:rich>
      </c:tx>
      <c:overlay val="0"/>
      <c:spPr>
        <a:noFill/>
        <a:ln>
          <a:noFill/>
        </a:ln>
        <a:effectLst/>
      </c:spPr>
    </c:title>
    <c:autoTitleDeleted val="0"/>
    <c:pivotFmts>
      <c:pivotFmt>
        <c:idx val="0"/>
        <c:spPr>
          <a:ln>
            <a:noFill/>
          </a:ln>
          <a:scene3d>
            <a:camera prst="orthographicFront"/>
            <a:lightRig rig="threePt" dir="t"/>
          </a:scene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Nunito" panose="00000500000000000000" pitchFamily="2"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18453B"/>
          </a:solidFill>
          <a:ln>
            <a:noFill/>
          </a:ln>
          <a:effectLst/>
          <a:scene3d>
            <a:camera prst="orthographicFront"/>
            <a:lightRig rig="threePt" dir="t"/>
          </a:scene3d>
        </c:spPr>
      </c:pivotFmt>
      <c:pivotFmt>
        <c:idx val="2"/>
        <c:spPr>
          <a:solidFill>
            <a:srgbClr val="909AB7"/>
          </a:solidFill>
          <a:ln>
            <a:noFill/>
          </a:ln>
          <a:effectLst/>
          <a:scene3d>
            <a:camera prst="orthographicFront"/>
            <a:lightRig rig="threePt" dir="t"/>
          </a:scene3d>
        </c:spPr>
      </c:pivotFmt>
      <c:pivotFmt>
        <c:idx val="3"/>
        <c:spPr>
          <a:solidFill>
            <a:srgbClr val="D2EB47"/>
          </a:solidFill>
          <a:ln>
            <a:noFill/>
          </a:ln>
          <a:effectLst/>
          <a:scene3d>
            <a:camera prst="orthographicFront"/>
            <a:lightRig rig="threePt" dir="t"/>
          </a:scene3d>
        </c:spPr>
      </c:pivotFmt>
      <c:pivotFmt>
        <c:idx val="4"/>
        <c:spPr>
          <a:solidFill>
            <a:srgbClr val="F08521"/>
          </a:solidFill>
          <a:ln>
            <a:noFill/>
          </a:ln>
          <a:effectLst/>
          <a:scene3d>
            <a:camera prst="orthographicFront"/>
            <a:lightRig rig="threePt" dir="t"/>
          </a:scene3d>
        </c:spPr>
      </c:pivotFmt>
      <c:pivotFmt>
        <c:idx val="5"/>
        <c:spPr>
          <a:ln>
            <a:noFill/>
          </a:ln>
          <a:scene3d>
            <a:camera prst="orthographicFront"/>
            <a:lightRig rig="threePt" dir="t"/>
          </a:scene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Nunito" panose="00000500000000000000" pitchFamily="2"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18453B"/>
          </a:solidFill>
          <a:ln>
            <a:noFill/>
          </a:ln>
          <a:effectLst/>
          <a:scene3d>
            <a:camera prst="orthographicFront"/>
            <a:lightRig rig="threePt" dir="t"/>
          </a:scene3d>
        </c:spPr>
      </c:pivotFmt>
      <c:pivotFmt>
        <c:idx val="7"/>
        <c:spPr>
          <a:solidFill>
            <a:srgbClr val="909AB7"/>
          </a:solidFill>
          <a:ln>
            <a:noFill/>
          </a:ln>
          <a:effectLst/>
          <a:scene3d>
            <a:camera prst="orthographicFront"/>
            <a:lightRig rig="threePt" dir="t"/>
          </a:scene3d>
        </c:spPr>
      </c:pivotFmt>
      <c:pivotFmt>
        <c:idx val="8"/>
        <c:spPr>
          <a:solidFill>
            <a:srgbClr val="D2EB47"/>
          </a:solidFill>
          <a:ln>
            <a:noFill/>
          </a:ln>
          <a:effectLst/>
          <a:scene3d>
            <a:camera prst="orthographicFront"/>
            <a:lightRig rig="threePt" dir="t"/>
          </a:scene3d>
        </c:spPr>
      </c:pivotFmt>
      <c:pivotFmt>
        <c:idx val="9"/>
        <c:spPr>
          <a:solidFill>
            <a:srgbClr val="F08521"/>
          </a:solidFill>
          <a:ln>
            <a:noFill/>
          </a:ln>
          <a:effectLst/>
          <a:scene3d>
            <a:camera prst="orthographicFront"/>
            <a:lightRig rig="threePt" dir="t"/>
          </a:scene3d>
        </c:spPr>
      </c:pivotFmt>
      <c:pivotFmt>
        <c:idx val="10"/>
        <c:spPr>
          <a:ln>
            <a:noFill/>
          </a:ln>
          <a:scene3d>
            <a:camera prst="orthographicFront"/>
            <a:lightRig rig="threePt" dir="t"/>
          </a:scene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Nunito" panose="00000500000000000000" pitchFamily="2"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18453B"/>
          </a:solidFill>
          <a:ln>
            <a:noFill/>
          </a:ln>
          <a:effectLst/>
          <a:scene3d>
            <a:camera prst="orthographicFront"/>
            <a:lightRig rig="threePt" dir="t"/>
          </a:scene3d>
        </c:spPr>
      </c:pivotFmt>
      <c:pivotFmt>
        <c:idx val="12"/>
        <c:spPr>
          <a:solidFill>
            <a:srgbClr val="909AB7"/>
          </a:solidFill>
          <a:ln>
            <a:noFill/>
          </a:ln>
          <a:effectLst/>
          <a:scene3d>
            <a:camera prst="orthographicFront"/>
            <a:lightRig rig="threePt" dir="t"/>
          </a:scene3d>
        </c:spPr>
      </c:pivotFmt>
      <c:pivotFmt>
        <c:idx val="13"/>
        <c:spPr>
          <a:solidFill>
            <a:srgbClr val="008183"/>
          </a:solidFill>
          <a:ln>
            <a:noFill/>
          </a:ln>
          <a:effectLst/>
          <a:scene3d>
            <a:camera prst="orthographicFront"/>
            <a:lightRig rig="threePt" dir="t"/>
          </a:scene3d>
        </c:spPr>
      </c:pivotFmt>
      <c:pivotFmt>
        <c:idx val="14"/>
        <c:spPr>
          <a:solidFill>
            <a:srgbClr val="F08521"/>
          </a:solidFill>
          <a:ln>
            <a:noFill/>
          </a:ln>
          <a:effectLst/>
          <a:scene3d>
            <a:camera prst="orthographicFront"/>
            <a:lightRig rig="threePt" dir="t"/>
          </a:scene3d>
        </c:spPr>
      </c:pivotFmt>
    </c:pivotFmts>
    <c:plotArea>
      <c:layout>
        <c:manualLayout>
          <c:layoutTarget val="inner"/>
          <c:xMode val="edge"/>
          <c:yMode val="edge"/>
          <c:x val="0.11017792577738679"/>
          <c:y val="0.26837219277551394"/>
          <c:w val="0.48349970011870058"/>
          <c:h val="0.61948381452318446"/>
        </c:manualLayout>
      </c:layout>
      <c:doughnutChart>
        <c:varyColors val="1"/>
        <c:ser>
          <c:idx val="0"/>
          <c:order val="0"/>
          <c:tx>
            <c:strRef>
              <c:f>Pivots!$C$27</c:f>
              <c:strCache>
                <c:ptCount val="1"/>
                <c:pt idx="0">
                  <c:v>Total</c:v>
                </c:pt>
              </c:strCache>
            </c:strRef>
          </c:tx>
          <c:spPr>
            <a:ln>
              <a:noFill/>
            </a:ln>
            <a:scene3d>
              <a:camera prst="orthographicFront"/>
              <a:lightRig rig="threePt" dir="t"/>
            </a:scene3d>
          </c:spPr>
          <c:dPt>
            <c:idx val="0"/>
            <c:bubble3D val="0"/>
            <c:spPr>
              <a:solidFill>
                <a:srgbClr val="18453B"/>
              </a:solidFill>
              <a:ln>
                <a:noFill/>
              </a:ln>
              <a:effectLst/>
              <a:scene3d>
                <a:camera prst="orthographicFront"/>
                <a:lightRig rig="threePt" dir="t"/>
              </a:scene3d>
            </c:spPr>
            <c:extLst>
              <c:ext xmlns:c16="http://schemas.microsoft.com/office/drawing/2014/chart" uri="{C3380CC4-5D6E-409C-BE32-E72D297353CC}">
                <c16:uniqueId val="{00000001-AD5B-4541-88F3-7357D5012867}"/>
              </c:ext>
            </c:extLst>
          </c:dPt>
          <c:dPt>
            <c:idx val="1"/>
            <c:bubble3D val="0"/>
            <c:spPr>
              <a:solidFill>
                <a:srgbClr val="909AB7"/>
              </a:solidFill>
              <a:ln>
                <a:noFill/>
              </a:ln>
              <a:effectLst/>
              <a:scene3d>
                <a:camera prst="orthographicFront"/>
                <a:lightRig rig="threePt" dir="t"/>
              </a:scene3d>
            </c:spPr>
            <c:extLst>
              <c:ext xmlns:c16="http://schemas.microsoft.com/office/drawing/2014/chart" uri="{C3380CC4-5D6E-409C-BE32-E72D297353CC}">
                <c16:uniqueId val="{00000003-AD5B-4541-88F3-7357D5012867}"/>
              </c:ext>
            </c:extLst>
          </c:dPt>
          <c:dPt>
            <c:idx val="2"/>
            <c:bubble3D val="0"/>
            <c:spPr>
              <a:solidFill>
                <a:srgbClr val="008183"/>
              </a:solidFill>
              <a:ln>
                <a:noFill/>
              </a:ln>
              <a:effectLst/>
              <a:scene3d>
                <a:camera prst="orthographicFront"/>
                <a:lightRig rig="threePt" dir="t"/>
              </a:scene3d>
            </c:spPr>
            <c:extLst>
              <c:ext xmlns:c16="http://schemas.microsoft.com/office/drawing/2014/chart" uri="{C3380CC4-5D6E-409C-BE32-E72D297353CC}">
                <c16:uniqueId val="{00000005-AD5B-4541-88F3-7357D5012867}"/>
              </c:ext>
            </c:extLst>
          </c:dPt>
          <c:dPt>
            <c:idx val="3"/>
            <c:bubble3D val="0"/>
            <c:spPr>
              <a:solidFill>
                <a:srgbClr val="F08521"/>
              </a:solidFill>
              <a:ln>
                <a:noFill/>
              </a:ln>
              <a:effectLst/>
              <a:scene3d>
                <a:camera prst="orthographicFront"/>
                <a:lightRig rig="threePt" dir="t"/>
              </a:scene3d>
            </c:spPr>
            <c:extLst>
              <c:ext xmlns:c16="http://schemas.microsoft.com/office/drawing/2014/chart" uri="{C3380CC4-5D6E-409C-BE32-E72D297353CC}">
                <c16:uniqueId val="{00000007-AD5B-4541-88F3-7357D5012867}"/>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Nunito" panose="00000500000000000000" pitchFamily="2"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Pivots!$B$28:$B$32</c:f>
              <c:strCache>
                <c:ptCount val="4"/>
                <c:pt idx="0">
                  <c:v>Nonprofit</c:v>
                </c:pt>
                <c:pt idx="1">
                  <c:v>For-profit</c:v>
                </c:pt>
                <c:pt idx="2">
                  <c:v>Cooperative</c:v>
                </c:pt>
                <c:pt idx="3">
                  <c:v>Other</c:v>
                </c:pt>
              </c:strCache>
            </c:strRef>
          </c:cat>
          <c:val>
            <c:numRef>
              <c:f>Pivots!$C$28:$C$32</c:f>
              <c:numCache>
                <c:formatCode>0%</c:formatCode>
                <c:ptCount val="4"/>
                <c:pt idx="0">
                  <c:v>0.42574257425742573</c:v>
                </c:pt>
                <c:pt idx="1">
                  <c:v>0.37199434229137202</c:v>
                </c:pt>
                <c:pt idx="2">
                  <c:v>0.15983026874115983</c:v>
                </c:pt>
                <c:pt idx="3">
                  <c:v>4.2432814710042434E-2</c:v>
                </c:pt>
              </c:numCache>
            </c:numRef>
          </c:val>
          <c:extLst>
            <c:ext xmlns:c16="http://schemas.microsoft.com/office/drawing/2014/chart" uri="{C3380CC4-5D6E-409C-BE32-E72D297353CC}">
              <c16:uniqueId val="{00000008-AD5B-4541-88F3-7357D5012867}"/>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60109357093188542"/>
          <c:y val="0.41779425431743206"/>
          <c:w val="0.30995186028286748"/>
          <c:h val="0.3611767279090114"/>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[2025 National Food Hub Survey Dashboard Final.xlsx]Pivots!Percent Orgs by Bus Model</c:name>
    <c:fmtId val="3"/>
  </c:pivotSource>
  <c:chart>
    <c:title>
      <c:tx>
        <c:rich>
          <a:bodyPr rot="0" spcFirstLastPara="1" vertOverflow="ellipsis" vert="horz" wrap="square" anchor="ctr" anchorCtr="1"/>
          <a:lstStyle/>
          <a:p>
            <a:pPr>
              <a:defRPr sz="1200" b="1" i="0" u="none" strike="noStrike" kern="1200" spc="0" baseline="0">
                <a:solidFill>
                  <a:sysClr val="windowText" lastClr="000000"/>
                </a:solidFill>
                <a:latin typeface="Nunito" panose="00000500000000000000" pitchFamily="2" charset="0"/>
                <a:ea typeface="+mn-ea"/>
                <a:cs typeface="+mn-cs"/>
              </a:defRPr>
            </a:pPr>
            <a:r>
              <a:rPr lang="en-US" sz="1200" b="1">
                <a:solidFill>
                  <a:sysClr val="windowText" lastClr="000000"/>
                </a:solidFill>
                <a:latin typeface="Nunito" panose="00000500000000000000" pitchFamily="2" charset="0"/>
              </a:rPr>
              <a:t>Percentage</a:t>
            </a:r>
            <a:r>
              <a:rPr lang="en-US" sz="1200" b="1" baseline="0">
                <a:solidFill>
                  <a:sysClr val="windowText" lastClr="000000"/>
                </a:solidFill>
                <a:latin typeface="Nunito" panose="00000500000000000000" pitchFamily="2" charset="0"/>
              </a:rPr>
              <a:t> of Organizations by Business Model</a:t>
            </a:r>
            <a:endParaRPr lang="en-US" sz="1200" b="1">
              <a:solidFill>
                <a:sysClr val="windowText" lastClr="000000"/>
              </a:solidFill>
              <a:latin typeface="Nunito" panose="00000500000000000000" pitchFamily="2"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Nunito" panose="00000500000000000000" pitchFamily="2" charset="0"/>
              <a:ea typeface="+mn-ea"/>
              <a:cs typeface="+mn-cs"/>
            </a:defRPr>
          </a:pPr>
          <a:endParaRPr lang="en-US"/>
        </a:p>
      </c:txPr>
    </c:title>
    <c:autoTitleDeleted val="0"/>
    <c:pivotFmts>
      <c:pivotFmt>
        <c:idx val="0"/>
        <c:spPr>
          <a:solidFill>
            <a:schemeClr val="accent1"/>
          </a:solidFill>
          <a:ln w="1905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18453B"/>
          </a:solidFill>
          <a:ln w="19050">
            <a:noFill/>
          </a:ln>
          <a:effectLst/>
        </c:spPr>
      </c:pivotFmt>
      <c:pivotFmt>
        <c:idx val="2"/>
        <c:spPr>
          <a:solidFill>
            <a:srgbClr val="909AB7"/>
          </a:solidFill>
          <a:ln w="19050">
            <a:noFill/>
          </a:ln>
          <a:effectLst/>
        </c:spPr>
      </c:pivotFmt>
      <c:pivotFmt>
        <c:idx val="3"/>
        <c:spPr>
          <a:solidFill>
            <a:srgbClr val="D2EB47"/>
          </a:solidFill>
          <a:ln w="19050">
            <a:noFill/>
          </a:ln>
          <a:effectLst/>
        </c:spPr>
      </c:pivotFmt>
      <c:pivotFmt>
        <c:idx val="4"/>
        <c:spPr>
          <a:solidFill>
            <a:srgbClr val="535054"/>
          </a:solidFill>
          <a:ln w="19050">
            <a:noFill/>
          </a:ln>
          <a:effectLst/>
        </c:spPr>
      </c:pivotFmt>
      <c:pivotFmt>
        <c:idx val="5"/>
        <c:spPr>
          <a:solidFill>
            <a:schemeClr val="accent1"/>
          </a:solidFill>
          <a:ln w="1905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18453B"/>
          </a:solidFill>
          <a:ln w="19050">
            <a:noFill/>
          </a:ln>
          <a:effectLst/>
        </c:spPr>
      </c:pivotFmt>
      <c:pivotFmt>
        <c:idx val="7"/>
        <c:spPr>
          <a:solidFill>
            <a:srgbClr val="909AB7"/>
          </a:solidFill>
          <a:ln w="19050">
            <a:noFill/>
          </a:ln>
          <a:effectLst/>
        </c:spPr>
      </c:pivotFmt>
      <c:pivotFmt>
        <c:idx val="8"/>
        <c:spPr>
          <a:solidFill>
            <a:srgbClr val="D2EB47"/>
          </a:solidFill>
          <a:ln w="19050">
            <a:noFill/>
          </a:ln>
          <a:effectLst/>
        </c:spPr>
      </c:pivotFmt>
      <c:pivotFmt>
        <c:idx val="9"/>
        <c:spPr>
          <a:solidFill>
            <a:srgbClr val="535054"/>
          </a:solidFill>
          <a:ln w="19050">
            <a:noFill/>
          </a:ln>
          <a:effectLst/>
        </c:spPr>
      </c:pivotFmt>
      <c:pivotFmt>
        <c:idx val="10"/>
        <c:spPr>
          <a:solidFill>
            <a:schemeClr val="accent1"/>
          </a:solidFill>
          <a:ln w="1905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18453B"/>
          </a:solidFill>
          <a:ln w="19050">
            <a:noFill/>
          </a:ln>
          <a:effectLst/>
        </c:spPr>
      </c:pivotFmt>
      <c:pivotFmt>
        <c:idx val="12"/>
        <c:spPr>
          <a:solidFill>
            <a:srgbClr val="909AB7"/>
          </a:solidFill>
          <a:ln w="19050">
            <a:noFill/>
          </a:ln>
          <a:effectLst/>
        </c:spPr>
      </c:pivotFmt>
      <c:pivotFmt>
        <c:idx val="13"/>
        <c:spPr>
          <a:solidFill>
            <a:srgbClr val="008183"/>
          </a:solidFill>
          <a:ln w="19050">
            <a:noFill/>
          </a:ln>
          <a:effectLst/>
        </c:spPr>
      </c:pivotFmt>
      <c:pivotFmt>
        <c:idx val="14"/>
        <c:spPr>
          <a:solidFill>
            <a:srgbClr val="F08521"/>
          </a:solidFill>
          <a:ln w="19050">
            <a:noFill/>
          </a:ln>
          <a:effectLst/>
        </c:spPr>
      </c:pivotFmt>
    </c:pivotFmts>
    <c:plotArea>
      <c:layout>
        <c:manualLayout>
          <c:layoutTarget val="inner"/>
          <c:xMode val="edge"/>
          <c:yMode val="edge"/>
          <c:x val="0.10984732091415403"/>
          <c:y val="0.23875139064407072"/>
          <c:w val="0.48355739069201714"/>
          <c:h val="0.65270298002873095"/>
        </c:manualLayout>
      </c:layout>
      <c:doughnutChart>
        <c:varyColors val="1"/>
        <c:ser>
          <c:idx val="0"/>
          <c:order val="0"/>
          <c:tx>
            <c:strRef>
              <c:f>Pivots!$C$44</c:f>
              <c:strCache>
                <c:ptCount val="1"/>
                <c:pt idx="0">
                  <c:v>Total</c:v>
                </c:pt>
              </c:strCache>
            </c:strRef>
          </c:tx>
          <c:spPr>
            <a:ln>
              <a:noFill/>
            </a:ln>
          </c:spPr>
          <c:dPt>
            <c:idx val="0"/>
            <c:bubble3D val="0"/>
            <c:spPr>
              <a:solidFill>
                <a:srgbClr val="18453B"/>
              </a:solidFill>
              <a:ln w="19050">
                <a:noFill/>
              </a:ln>
              <a:effectLst/>
            </c:spPr>
            <c:extLst>
              <c:ext xmlns:c16="http://schemas.microsoft.com/office/drawing/2014/chart" uri="{C3380CC4-5D6E-409C-BE32-E72D297353CC}">
                <c16:uniqueId val="{00000001-CDB5-45AE-AEEE-D4EB9875A67C}"/>
              </c:ext>
            </c:extLst>
          </c:dPt>
          <c:dPt>
            <c:idx val="1"/>
            <c:bubble3D val="0"/>
            <c:spPr>
              <a:solidFill>
                <a:srgbClr val="909AB7"/>
              </a:solidFill>
              <a:ln w="19050">
                <a:noFill/>
              </a:ln>
              <a:effectLst/>
            </c:spPr>
            <c:extLst>
              <c:ext xmlns:c16="http://schemas.microsoft.com/office/drawing/2014/chart" uri="{C3380CC4-5D6E-409C-BE32-E72D297353CC}">
                <c16:uniqueId val="{00000003-CDB5-45AE-AEEE-D4EB9875A67C}"/>
              </c:ext>
            </c:extLst>
          </c:dPt>
          <c:dPt>
            <c:idx val="2"/>
            <c:bubble3D val="0"/>
            <c:spPr>
              <a:solidFill>
                <a:srgbClr val="008183"/>
              </a:solidFill>
              <a:ln w="19050">
                <a:noFill/>
              </a:ln>
              <a:effectLst/>
            </c:spPr>
            <c:extLst>
              <c:ext xmlns:c16="http://schemas.microsoft.com/office/drawing/2014/chart" uri="{C3380CC4-5D6E-409C-BE32-E72D297353CC}">
                <c16:uniqueId val="{00000005-CDB5-45AE-AEEE-D4EB9875A67C}"/>
              </c:ext>
            </c:extLst>
          </c:dPt>
          <c:dPt>
            <c:idx val="3"/>
            <c:bubble3D val="0"/>
            <c:spPr>
              <a:solidFill>
                <a:srgbClr val="F08521"/>
              </a:solidFill>
              <a:ln w="19050">
                <a:noFill/>
              </a:ln>
              <a:effectLst/>
            </c:spPr>
            <c:extLst>
              <c:ext xmlns:c16="http://schemas.microsoft.com/office/drawing/2014/chart" uri="{C3380CC4-5D6E-409C-BE32-E72D297353CC}">
                <c16:uniqueId val="{00000007-CDB5-45AE-AEEE-D4EB9875A67C}"/>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Pivots!$B$45:$B$49</c:f>
              <c:strCache>
                <c:ptCount val="4"/>
                <c:pt idx="0">
                  <c:v>Primarily direct to consumer</c:v>
                </c:pt>
                <c:pt idx="1">
                  <c:v>Hybrid</c:v>
                </c:pt>
                <c:pt idx="2">
                  <c:v>Primarily wholesale</c:v>
                </c:pt>
                <c:pt idx="3">
                  <c:v>Other</c:v>
                </c:pt>
              </c:strCache>
            </c:strRef>
          </c:cat>
          <c:val>
            <c:numRef>
              <c:f>Pivots!$C$45:$C$49</c:f>
              <c:numCache>
                <c:formatCode>0%</c:formatCode>
                <c:ptCount val="4"/>
                <c:pt idx="0">
                  <c:v>0.2613065326633166</c:v>
                </c:pt>
                <c:pt idx="1">
                  <c:v>0.40368509212730319</c:v>
                </c:pt>
                <c:pt idx="2">
                  <c:v>0.31323283082077052</c:v>
                </c:pt>
                <c:pt idx="3">
                  <c:v>2.1775544388609715E-2</c:v>
                </c:pt>
              </c:numCache>
            </c:numRef>
          </c:val>
          <c:extLst>
            <c:ext xmlns:c16="http://schemas.microsoft.com/office/drawing/2014/chart" uri="{C3380CC4-5D6E-409C-BE32-E72D297353CC}">
              <c16:uniqueId val="{00000008-CDB5-45AE-AEEE-D4EB9875A67C}"/>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63422380129313105"/>
          <c:y val="0.33707656913256212"/>
          <c:w val="0.34504440069991249"/>
          <c:h val="0.59478133134592748"/>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[2025 National Food Hub Survey Dashboard Final.xlsx]Pivots!Years in Operation</c:name>
    <c:fmtId val="3"/>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1200" b="1">
                <a:solidFill>
                  <a:sysClr val="windowText" lastClr="000000"/>
                </a:solidFill>
                <a:latin typeface="Nunito" panose="00000500000000000000" pitchFamily="2" charset="0"/>
              </a:rPr>
              <a:t>Percentage</a:t>
            </a:r>
            <a:r>
              <a:rPr lang="en-US" sz="1200" b="1" baseline="0">
                <a:solidFill>
                  <a:sysClr val="windowText" lastClr="000000"/>
                </a:solidFill>
                <a:latin typeface="Nunito" panose="00000500000000000000" pitchFamily="2" charset="0"/>
              </a:rPr>
              <a:t> of Organizations by Years in Operation</a:t>
            </a:r>
            <a:endParaRPr lang="en-US" sz="1200" b="1">
              <a:solidFill>
                <a:sysClr val="windowText" lastClr="000000"/>
              </a:solidFill>
              <a:latin typeface="Nunito" panose="00000500000000000000" pitchFamily="2"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18453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909AB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D2EB4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53505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F085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18453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18453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909AB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D2EB4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53505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F085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18453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909AB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D2EB4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53505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F0852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18453B"/>
          </a:solidFill>
          <a:ln>
            <a:noFill/>
          </a:ln>
          <a:effectLst/>
        </c:spPr>
        <c:dLbl>
          <c:idx val="0"/>
          <c:layout>
            <c:manualLayout>
              <c:x val="6.6789692930442476E-3"/>
              <c:y val="0"/>
            </c:manualLayout>
          </c:layout>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2.4567276528350144E-2"/>
          <c:y val="0.21001892205334799"/>
          <c:w val="0.95086544694329966"/>
          <c:h val="0.44800544114087942"/>
        </c:manualLayout>
      </c:layout>
      <c:barChart>
        <c:barDir val="bar"/>
        <c:grouping val="stacked"/>
        <c:varyColors val="0"/>
        <c:ser>
          <c:idx val="0"/>
          <c:order val="0"/>
          <c:tx>
            <c:strRef>
              <c:f>Pivots!$C$70:$C$71</c:f>
              <c:strCache>
                <c:ptCount val="1"/>
                <c:pt idx="0">
                  <c:v>0 - 2 years</c:v>
                </c:pt>
              </c:strCache>
            </c:strRef>
          </c:tx>
          <c:spPr>
            <a:solidFill>
              <a:srgbClr val="18453B"/>
            </a:solidFill>
            <a:ln>
              <a:noFill/>
            </a:ln>
            <a:effectLst/>
          </c:spPr>
          <c:invertIfNegative val="0"/>
          <c:dPt>
            <c:idx val="0"/>
            <c:invertIfNegative val="0"/>
            <c:bubble3D val="0"/>
            <c:extLst>
              <c:ext xmlns:c16="http://schemas.microsoft.com/office/drawing/2014/chart" uri="{C3380CC4-5D6E-409C-BE32-E72D297353CC}">
                <c16:uniqueId val="{00000007-C3B5-4558-A973-7FB4DB120B55}"/>
              </c:ext>
            </c:extLst>
          </c:dPt>
          <c:dLbls>
            <c:dLbl>
              <c:idx val="0"/>
              <c:layout>
                <c:manualLayout>
                  <c:x val="6.678969293044247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B5-4558-A973-7FB4DB120B55}"/>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Pivots!$B$72</c:f>
              <c:strCache>
                <c:ptCount val="1"/>
                <c:pt idx="0">
                  <c:v>Total</c:v>
                </c:pt>
              </c:strCache>
            </c:strRef>
          </c:cat>
          <c:val>
            <c:numRef>
              <c:f>Pivots!$C$72</c:f>
              <c:numCache>
                <c:formatCode>0%</c:formatCode>
                <c:ptCount val="1"/>
                <c:pt idx="0">
                  <c:v>0.15078236130867709</c:v>
                </c:pt>
              </c:numCache>
            </c:numRef>
          </c:val>
          <c:extLst>
            <c:ext xmlns:c16="http://schemas.microsoft.com/office/drawing/2014/chart" uri="{C3380CC4-5D6E-409C-BE32-E72D297353CC}">
              <c16:uniqueId val="{00000000-A7DE-403C-AD19-AB394E8D1697}"/>
            </c:ext>
          </c:extLst>
        </c:ser>
        <c:ser>
          <c:idx val="1"/>
          <c:order val="1"/>
          <c:tx>
            <c:strRef>
              <c:f>Pivots!$D$70:$D$71</c:f>
              <c:strCache>
                <c:ptCount val="1"/>
                <c:pt idx="0">
                  <c:v>3 - 5 years</c:v>
                </c:pt>
              </c:strCache>
            </c:strRef>
          </c:tx>
          <c:spPr>
            <a:solidFill>
              <a:srgbClr val="909AB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Pivots!$B$72</c:f>
              <c:strCache>
                <c:ptCount val="1"/>
                <c:pt idx="0">
                  <c:v>Total</c:v>
                </c:pt>
              </c:strCache>
            </c:strRef>
          </c:cat>
          <c:val>
            <c:numRef>
              <c:f>Pivots!$D$72</c:f>
              <c:numCache>
                <c:formatCode>0%</c:formatCode>
                <c:ptCount val="1"/>
                <c:pt idx="0">
                  <c:v>0.30583214793741109</c:v>
                </c:pt>
              </c:numCache>
            </c:numRef>
          </c:val>
          <c:extLst>
            <c:ext xmlns:c16="http://schemas.microsoft.com/office/drawing/2014/chart" uri="{C3380CC4-5D6E-409C-BE32-E72D297353CC}">
              <c16:uniqueId val="{00000007-37D4-4346-99B0-87C87A56C914}"/>
            </c:ext>
          </c:extLst>
        </c:ser>
        <c:ser>
          <c:idx val="2"/>
          <c:order val="2"/>
          <c:tx>
            <c:strRef>
              <c:f>Pivots!$E$70:$E$71</c:f>
              <c:strCache>
                <c:ptCount val="1"/>
                <c:pt idx="0">
                  <c:v>6 - 10 years</c:v>
                </c:pt>
              </c:strCache>
            </c:strRef>
          </c:tx>
          <c:spPr>
            <a:solidFill>
              <a:srgbClr val="D2EB4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Pivots!$B$72</c:f>
              <c:strCache>
                <c:ptCount val="1"/>
                <c:pt idx="0">
                  <c:v>Total</c:v>
                </c:pt>
              </c:strCache>
            </c:strRef>
          </c:cat>
          <c:val>
            <c:numRef>
              <c:f>Pivots!$E$72</c:f>
              <c:numCache>
                <c:formatCode>0%</c:formatCode>
                <c:ptCount val="1"/>
                <c:pt idx="0">
                  <c:v>0.27027027027027029</c:v>
                </c:pt>
              </c:numCache>
            </c:numRef>
          </c:val>
          <c:extLst>
            <c:ext xmlns:c16="http://schemas.microsoft.com/office/drawing/2014/chart" uri="{C3380CC4-5D6E-409C-BE32-E72D297353CC}">
              <c16:uniqueId val="{00000008-37D4-4346-99B0-87C87A56C914}"/>
            </c:ext>
          </c:extLst>
        </c:ser>
        <c:ser>
          <c:idx val="3"/>
          <c:order val="3"/>
          <c:tx>
            <c:strRef>
              <c:f>Pivots!$F$70:$F$71</c:f>
              <c:strCache>
                <c:ptCount val="1"/>
                <c:pt idx="0">
                  <c:v>11 - 15 years</c:v>
                </c:pt>
              </c:strCache>
            </c:strRef>
          </c:tx>
          <c:spPr>
            <a:solidFill>
              <a:srgbClr val="53505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Pivots!$B$72</c:f>
              <c:strCache>
                <c:ptCount val="1"/>
                <c:pt idx="0">
                  <c:v>Total</c:v>
                </c:pt>
              </c:strCache>
            </c:strRef>
          </c:cat>
          <c:val>
            <c:numRef>
              <c:f>Pivots!$F$72</c:f>
              <c:numCache>
                <c:formatCode>0%</c:formatCode>
                <c:ptCount val="1"/>
                <c:pt idx="0">
                  <c:v>0.11948790896159317</c:v>
                </c:pt>
              </c:numCache>
            </c:numRef>
          </c:val>
          <c:extLst>
            <c:ext xmlns:c16="http://schemas.microsoft.com/office/drawing/2014/chart" uri="{C3380CC4-5D6E-409C-BE32-E72D297353CC}">
              <c16:uniqueId val="{00000009-37D4-4346-99B0-87C87A56C914}"/>
            </c:ext>
          </c:extLst>
        </c:ser>
        <c:ser>
          <c:idx val="4"/>
          <c:order val="4"/>
          <c:tx>
            <c:strRef>
              <c:f>Pivots!$G$70:$G$71</c:f>
              <c:strCache>
                <c:ptCount val="1"/>
                <c:pt idx="0">
                  <c:v>16 - 20 years</c:v>
                </c:pt>
              </c:strCache>
            </c:strRef>
          </c:tx>
          <c:spPr>
            <a:solidFill>
              <a:srgbClr val="F0852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Pivots!$B$72</c:f>
              <c:strCache>
                <c:ptCount val="1"/>
                <c:pt idx="0">
                  <c:v>Total</c:v>
                </c:pt>
              </c:strCache>
            </c:strRef>
          </c:cat>
          <c:val>
            <c:numRef>
              <c:f>Pivots!$G$72</c:f>
              <c:numCache>
                <c:formatCode>0%</c:formatCode>
                <c:ptCount val="1"/>
                <c:pt idx="0">
                  <c:v>5.1209103840682786E-2</c:v>
                </c:pt>
              </c:numCache>
            </c:numRef>
          </c:val>
          <c:extLst>
            <c:ext xmlns:c16="http://schemas.microsoft.com/office/drawing/2014/chart" uri="{C3380CC4-5D6E-409C-BE32-E72D297353CC}">
              <c16:uniqueId val="{0000000A-37D4-4346-99B0-87C87A56C914}"/>
            </c:ext>
          </c:extLst>
        </c:ser>
        <c:ser>
          <c:idx val="5"/>
          <c:order val="5"/>
          <c:tx>
            <c:strRef>
              <c:f>Pivots!$H$70:$H$71</c:f>
              <c:strCache>
                <c:ptCount val="1"/>
                <c:pt idx="0">
                  <c:v>over 20 years</c:v>
                </c:pt>
              </c:strCache>
            </c:strRef>
          </c:tx>
          <c:spPr>
            <a:solidFill>
              <a:srgbClr val="00818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Pivots!$B$72</c:f>
              <c:strCache>
                <c:ptCount val="1"/>
                <c:pt idx="0">
                  <c:v>Total</c:v>
                </c:pt>
              </c:strCache>
            </c:strRef>
          </c:cat>
          <c:val>
            <c:numRef>
              <c:f>Pivots!$H$72</c:f>
              <c:numCache>
                <c:formatCode>0%</c:formatCode>
                <c:ptCount val="1"/>
                <c:pt idx="0">
                  <c:v>0.10241820768136557</c:v>
                </c:pt>
              </c:numCache>
            </c:numRef>
          </c:val>
          <c:extLst>
            <c:ext xmlns:c16="http://schemas.microsoft.com/office/drawing/2014/chart" uri="{C3380CC4-5D6E-409C-BE32-E72D297353CC}">
              <c16:uniqueId val="{0000000D-37D4-4346-99B0-87C87A56C914}"/>
            </c:ext>
          </c:extLst>
        </c:ser>
        <c:dLbls>
          <c:dLblPos val="ctr"/>
          <c:showLegendKey val="0"/>
          <c:showVal val="1"/>
          <c:showCatName val="0"/>
          <c:showSerName val="0"/>
          <c:showPercent val="0"/>
          <c:showBubbleSize val="0"/>
        </c:dLbls>
        <c:gapWidth val="150"/>
        <c:overlap val="100"/>
        <c:axId val="963286159"/>
        <c:axId val="963274511"/>
      </c:barChart>
      <c:catAx>
        <c:axId val="963286159"/>
        <c:scaling>
          <c:orientation val="minMax"/>
        </c:scaling>
        <c:delete val="1"/>
        <c:axPos val="l"/>
        <c:numFmt formatCode="General" sourceLinked="1"/>
        <c:majorTickMark val="none"/>
        <c:minorTickMark val="none"/>
        <c:tickLblPos val="nextTo"/>
        <c:crossAx val="963274511"/>
        <c:crosses val="autoZero"/>
        <c:auto val="1"/>
        <c:lblAlgn val="ctr"/>
        <c:lblOffset val="100"/>
        <c:noMultiLvlLbl val="0"/>
      </c:catAx>
      <c:valAx>
        <c:axId val="963274511"/>
        <c:scaling>
          <c:orientation val="minMax"/>
          <c:max val="1"/>
        </c:scaling>
        <c:delete val="1"/>
        <c:axPos val="b"/>
        <c:numFmt formatCode="0%" sourceLinked="1"/>
        <c:majorTickMark val="none"/>
        <c:minorTickMark val="none"/>
        <c:tickLblPos val="nextTo"/>
        <c:crossAx val="963286159"/>
        <c:crosses val="autoZero"/>
        <c:crossBetween val="between"/>
      </c:valAx>
      <c:spPr>
        <a:noFill/>
        <a:ln>
          <a:noFill/>
        </a:ln>
        <a:effectLst/>
      </c:spPr>
    </c:plotArea>
    <c:legend>
      <c:legendPos val="b"/>
      <c:layout>
        <c:manualLayout>
          <c:xMode val="edge"/>
          <c:yMode val="edge"/>
          <c:x val="6.7001663259136758E-3"/>
          <c:y val="0.63866385887810539"/>
          <c:w val="0.488873731193048"/>
          <c:h val="0.29075260941219555"/>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[2025 National Food Hub Survey Dashboard Final.xlsx]Pivots!Avg OER</c:name>
    <c:fmtId val="4"/>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1200" b="1">
                <a:solidFill>
                  <a:sysClr val="windowText" lastClr="000000"/>
                </a:solidFill>
                <a:latin typeface="Nunito" panose="00000500000000000000" pitchFamily="2" charset="0"/>
              </a:rPr>
              <a:t>Operating Expense Ratio</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18453B"/>
          </a:solidFill>
          <a:ln>
            <a:noFill/>
          </a:ln>
          <a:effectLst/>
        </c:spPr>
      </c:pivotFmt>
      <c:pivotFmt>
        <c:idx val="2"/>
        <c:spPr>
          <a:solidFill>
            <a:srgbClr val="D2EB4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909AB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D2EB4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18453B"/>
          </a:solidFill>
          <a:ln>
            <a:noFill/>
          </a:ln>
          <a:effectLst/>
        </c:spPr>
      </c:pivotFmt>
      <c:pivotFmt>
        <c:idx val="7"/>
        <c:spPr>
          <a:solidFill>
            <a:srgbClr val="909AB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D2EB4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18453B"/>
          </a:solidFill>
          <a:ln>
            <a:noFill/>
          </a:ln>
          <a:effectLst/>
        </c:spPr>
      </c:pivotFmt>
      <c:pivotFmt>
        <c:idx val="11"/>
        <c:spPr>
          <a:solidFill>
            <a:srgbClr val="909AB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3.4348182386143893E-2"/>
          <c:y val="0.17359163939595051"/>
          <c:w val="0.9313036352277122"/>
          <c:h val="0.69452656979064054"/>
        </c:manualLayout>
      </c:layout>
      <c:barChart>
        <c:barDir val="col"/>
        <c:grouping val="clustered"/>
        <c:varyColors val="0"/>
        <c:ser>
          <c:idx val="0"/>
          <c:order val="0"/>
          <c:tx>
            <c:strRef>
              <c:f>Pivots!$B$57</c:f>
              <c:strCache>
                <c:ptCount val="1"/>
                <c:pt idx="0">
                  <c:v>Min of OER</c:v>
                </c:pt>
              </c:strCache>
            </c:strRef>
          </c:tx>
          <c:spPr>
            <a:solidFill>
              <a:srgbClr val="D2EB4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Pivots!$B$58</c:f>
              <c:strCache>
                <c:ptCount val="1"/>
                <c:pt idx="0">
                  <c:v>Total</c:v>
                </c:pt>
              </c:strCache>
            </c:strRef>
          </c:cat>
          <c:val>
            <c:numRef>
              <c:f>Pivots!$B$58</c:f>
              <c:numCache>
                <c:formatCode>0.00</c:formatCode>
                <c:ptCount val="1"/>
                <c:pt idx="0">
                  <c:v>4.5009206142438439E-2</c:v>
                </c:pt>
              </c:numCache>
            </c:numRef>
          </c:val>
          <c:extLst>
            <c:ext xmlns:c16="http://schemas.microsoft.com/office/drawing/2014/chart" uri="{C3380CC4-5D6E-409C-BE32-E72D297353CC}">
              <c16:uniqueId val="{00000000-ADF6-495A-AAFD-534242230203}"/>
            </c:ext>
          </c:extLst>
        </c:ser>
        <c:ser>
          <c:idx val="1"/>
          <c:order val="1"/>
          <c:tx>
            <c:strRef>
              <c:f>Pivots!$C$57</c:f>
              <c:strCache>
                <c:ptCount val="1"/>
                <c:pt idx="0">
                  <c:v>Average of OER</c:v>
                </c:pt>
              </c:strCache>
            </c:strRef>
          </c:tx>
          <c:spPr>
            <a:solidFill>
              <a:schemeClr val="accent2"/>
            </a:solidFill>
            <a:ln>
              <a:noFill/>
            </a:ln>
            <a:effectLst/>
          </c:spPr>
          <c:invertIfNegative val="0"/>
          <c:dPt>
            <c:idx val="0"/>
            <c:invertIfNegative val="0"/>
            <c:bubble3D val="0"/>
            <c:spPr>
              <a:solidFill>
                <a:srgbClr val="18453B"/>
              </a:solidFill>
              <a:ln>
                <a:noFill/>
              </a:ln>
              <a:effectLst/>
            </c:spPr>
            <c:extLst>
              <c:ext xmlns:c16="http://schemas.microsoft.com/office/drawing/2014/chart" uri="{C3380CC4-5D6E-409C-BE32-E72D297353CC}">
                <c16:uniqueId val="{00000002-ADF6-495A-AAFD-534242230203}"/>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Pivots!$B$58</c:f>
              <c:strCache>
                <c:ptCount val="1"/>
                <c:pt idx="0">
                  <c:v>Total</c:v>
                </c:pt>
              </c:strCache>
            </c:strRef>
          </c:cat>
          <c:val>
            <c:numRef>
              <c:f>Pivots!$C$58</c:f>
              <c:numCache>
                <c:formatCode>0.00</c:formatCode>
                <c:ptCount val="1"/>
                <c:pt idx="0">
                  <c:v>1.0079636128264389</c:v>
                </c:pt>
              </c:numCache>
            </c:numRef>
          </c:val>
          <c:extLst>
            <c:ext xmlns:c16="http://schemas.microsoft.com/office/drawing/2014/chart" uri="{C3380CC4-5D6E-409C-BE32-E72D297353CC}">
              <c16:uniqueId val="{00000003-ADF6-495A-AAFD-534242230203}"/>
            </c:ext>
          </c:extLst>
        </c:ser>
        <c:ser>
          <c:idx val="2"/>
          <c:order val="2"/>
          <c:tx>
            <c:strRef>
              <c:f>Pivots!$D$57</c:f>
              <c:strCache>
                <c:ptCount val="1"/>
                <c:pt idx="0">
                  <c:v>Max of OER</c:v>
                </c:pt>
              </c:strCache>
            </c:strRef>
          </c:tx>
          <c:spPr>
            <a:solidFill>
              <a:srgbClr val="909AB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Pivots!$B$58</c:f>
              <c:strCache>
                <c:ptCount val="1"/>
                <c:pt idx="0">
                  <c:v>Total</c:v>
                </c:pt>
              </c:strCache>
            </c:strRef>
          </c:cat>
          <c:val>
            <c:numRef>
              <c:f>Pivots!$D$58</c:f>
              <c:numCache>
                <c:formatCode>0.00</c:formatCode>
                <c:ptCount val="1"/>
                <c:pt idx="0">
                  <c:v>9.7550000000000008</c:v>
                </c:pt>
              </c:numCache>
            </c:numRef>
          </c:val>
          <c:extLst>
            <c:ext xmlns:c16="http://schemas.microsoft.com/office/drawing/2014/chart" uri="{C3380CC4-5D6E-409C-BE32-E72D297353CC}">
              <c16:uniqueId val="{00000004-ADF6-495A-AAFD-534242230203}"/>
            </c:ext>
          </c:extLst>
        </c:ser>
        <c:dLbls>
          <c:dLblPos val="outEnd"/>
          <c:showLegendKey val="0"/>
          <c:showVal val="1"/>
          <c:showCatName val="0"/>
          <c:showSerName val="0"/>
          <c:showPercent val="0"/>
          <c:showBubbleSize val="0"/>
        </c:dLbls>
        <c:gapWidth val="219"/>
        <c:overlap val="-27"/>
        <c:axId val="956608351"/>
        <c:axId val="956605855"/>
      </c:barChart>
      <c:catAx>
        <c:axId val="956608351"/>
        <c:scaling>
          <c:orientation val="minMax"/>
        </c:scaling>
        <c:delete val="1"/>
        <c:axPos val="b"/>
        <c:numFmt formatCode="General" sourceLinked="1"/>
        <c:majorTickMark val="out"/>
        <c:minorTickMark val="none"/>
        <c:tickLblPos val="nextTo"/>
        <c:crossAx val="956605855"/>
        <c:crosses val="autoZero"/>
        <c:auto val="0"/>
        <c:lblAlgn val="ctr"/>
        <c:lblOffset val="100"/>
        <c:noMultiLvlLbl val="0"/>
      </c:catAx>
      <c:valAx>
        <c:axId val="956605855"/>
        <c:scaling>
          <c:orientation val="minMax"/>
          <c:max val="10"/>
          <c:min val="0"/>
        </c:scaling>
        <c:delete val="1"/>
        <c:axPos val="l"/>
        <c:numFmt formatCode="0.00" sourceLinked="1"/>
        <c:majorTickMark val="out"/>
        <c:minorTickMark val="none"/>
        <c:tickLblPos val="nextTo"/>
        <c:crossAx val="956608351"/>
        <c:crossesAt val="1"/>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[2025 National Food Hub Survey Dashboard Final.xlsx]Pivots!Grant Dependence</c:name>
    <c:fmtId val="3"/>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1200" b="1">
                <a:solidFill>
                  <a:sysClr val="windowText" lastClr="000000"/>
                </a:solidFill>
                <a:latin typeface="Nunito" panose="00000500000000000000" pitchFamily="2" charset="0"/>
              </a:rPr>
              <a:t>Dependence on Grant Funding</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909AB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18453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18453B"/>
          </a:solidFill>
          <a:ln>
            <a:noFill/>
          </a:ln>
          <a:effectLst/>
        </c:spPr>
      </c:pivotFmt>
      <c:pivotFmt>
        <c:idx val="5"/>
        <c:spPr>
          <a:solidFill>
            <a:srgbClr val="18453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909AB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18453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909AB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stacked"/>
        <c:varyColors val="0"/>
        <c:ser>
          <c:idx val="0"/>
          <c:order val="0"/>
          <c:tx>
            <c:strRef>
              <c:f>Pivots!$C$62:$C$63</c:f>
              <c:strCache>
                <c:ptCount val="1"/>
                <c:pt idx="0">
                  <c:v>Not at all dependent</c:v>
                </c:pt>
              </c:strCache>
            </c:strRef>
          </c:tx>
          <c:spPr>
            <a:solidFill>
              <a:srgbClr val="18453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Pivots!$B$64</c:f>
              <c:strCache>
                <c:ptCount val="1"/>
                <c:pt idx="0">
                  <c:v>Total</c:v>
                </c:pt>
              </c:strCache>
            </c:strRef>
          </c:cat>
          <c:val>
            <c:numRef>
              <c:f>Pivots!$C$64</c:f>
              <c:numCache>
                <c:formatCode>0%</c:formatCode>
                <c:ptCount val="1"/>
                <c:pt idx="0">
                  <c:v>0.38058252427184464</c:v>
                </c:pt>
              </c:numCache>
            </c:numRef>
          </c:val>
          <c:extLst>
            <c:ext xmlns:c16="http://schemas.microsoft.com/office/drawing/2014/chart" uri="{C3380CC4-5D6E-409C-BE32-E72D297353CC}">
              <c16:uniqueId val="{00000000-4635-4224-8201-0967125FE818}"/>
            </c:ext>
          </c:extLst>
        </c:ser>
        <c:ser>
          <c:idx val="1"/>
          <c:order val="1"/>
          <c:tx>
            <c:strRef>
              <c:f>Pivots!$D$62:$D$63</c:f>
              <c:strCache>
                <c:ptCount val="1"/>
                <c:pt idx="0">
                  <c:v>Somewhat dependent</c:v>
                </c:pt>
              </c:strCache>
            </c:strRef>
          </c:tx>
          <c:spPr>
            <a:solidFill>
              <a:srgbClr val="909AB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Pivots!$B$64</c:f>
              <c:strCache>
                <c:ptCount val="1"/>
                <c:pt idx="0">
                  <c:v>Total</c:v>
                </c:pt>
              </c:strCache>
            </c:strRef>
          </c:cat>
          <c:val>
            <c:numRef>
              <c:f>Pivots!$D$64</c:f>
              <c:numCache>
                <c:formatCode>0%</c:formatCode>
                <c:ptCount val="1"/>
                <c:pt idx="0">
                  <c:v>0.30485436893203882</c:v>
                </c:pt>
              </c:numCache>
            </c:numRef>
          </c:val>
          <c:extLst>
            <c:ext xmlns:c16="http://schemas.microsoft.com/office/drawing/2014/chart" uri="{C3380CC4-5D6E-409C-BE32-E72D297353CC}">
              <c16:uniqueId val="{00000003-D2C0-4A8A-A0A5-4B1B105A6A57}"/>
            </c:ext>
          </c:extLst>
        </c:ser>
        <c:ser>
          <c:idx val="2"/>
          <c:order val="2"/>
          <c:tx>
            <c:strRef>
              <c:f>Pivots!$E$62:$E$63</c:f>
              <c:strCache>
                <c:ptCount val="1"/>
                <c:pt idx="0">
                  <c:v>Highly dependent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Nunito" panose="00000500000000000000" pitchFamily="2"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Pivots!$B$64</c:f>
              <c:strCache>
                <c:ptCount val="1"/>
                <c:pt idx="0">
                  <c:v>Total</c:v>
                </c:pt>
              </c:strCache>
            </c:strRef>
          </c:cat>
          <c:val>
            <c:numRef>
              <c:f>Pivots!$E$64</c:f>
              <c:numCache>
                <c:formatCode>0%</c:formatCode>
                <c:ptCount val="1"/>
                <c:pt idx="0">
                  <c:v>0.31456310679611649</c:v>
                </c:pt>
              </c:numCache>
            </c:numRef>
          </c:val>
          <c:extLst>
            <c:ext xmlns:c16="http://schemas.microsoft.com/office/drawing/2014/chart" uri="{C3380CC4-5D6E-409C-BE32-E72D297353CC}">
              <c16:uniqueId val="{00000004-D2C0-4A8A-A0A5-4B1B105A6A57}"/>
            </c:ext>
          </c:extLst>
        </c:ser>
        <c:dLbls>
          <c:dLblPos val="ctr"/>
          <c:showLegendKey val="0"/>
          <c:showVal val="1"/>
          <c:showCatName val="0"/>
          <c:showSerName val="0"/>
          <c:showPercent val="0"/>
          <c:showBubbleSize val="0"/>
        </c:dLbls>
        <c:gapWidth val="150"/>
        <c:overlap val="100"/>
        <c:axId val="766718495"/>
        <c:axId val="766719327"/>
      </c:barChart>
      <c:catAx>
        <c:axId val="766718495"/>
        <c:scaling>
          <c:orientation val="minMax"/>
        </c:scaling>
        <c:delete val="1"/>
        <c:axPos val="l"/>
        <c:numFmt formatCode="General" sourceLinked="1"/>
        <c:majorTickMark val="none"/>
        <c:minorTickMark val="none"/>
        <c:tickLblPos val="nextTo"/>
        <c:crossAx val="766719327"/>
        <c:crosses val="autoZero"/>
        <c:auto val="1"/>
        <c:lblAlgn val="ctr"/>
        <c:lblOffset val="100"/>
        <c:noMultiLvlLbl val="0"/>
      </c:catAx>
      <c:valAx>
        <c:axId val="766719327"/>
        <c:scaling>
          <c:orientation val="minMax"/>
          <c:max val="1"/>
        </c:scaling>
        <c:delete val="1"/>
        <c:axPos val="b"/>
        <c:numFmt formatCode="0%" sourceLinked="1"/>
        <c:majorTickMark val="none"/>
        <c:minorTickMark val="none"/>
        <c:tickLblPos val="nextTo"/>
        <c:crossAx val="76671849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Nunito"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[2025 National Food Hub Survey Dashboard Final.xlsx]Pivots!Sales by Cust Type</c:name>
    <c:fmtId val="3"/>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1200" b="1">
                <a:solidFill>
                  <a:sysClr val="windowText" lastClr="000000"/>
                </a:solidFill>
                <a:latin typeface="Nunito" panose="00000500000000000000" pitchFamily="2" charset="0"/>
              </a:rPr>
              <a:t>Average Percentage of Total Gross Sales by Customer Type</a:t>
            </a:r>
            <a:r>
              <a:rPr lang="en-US" sz="1200" b="1" baseline="30000">
                <a:solidFill>
                  <a:sysClr val="windowText" lastClr="000000"/>
                </a:solidFill>
                <a:latin typeface="Nunito" panose="00000500000000000000" pitchFamily="2" charset="0"/>
              </a:rPr>
              <a:t>4,5</a:t>
            </a:r>
            <a:endParaRPr lang="en-US" sz="1200" b="1">
              <a:solidFill>
                <a:sysClr val="windowText" lastClr="000000"/>
              </a:solidFill>
              <a:latin typeface="Nunito" panose="00000500000000000000" pitchFamily="2"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extLst>
        </c:dLbl>
      </c:pivotFmt>
      <c:pivotFmt>
        <c:idx val="1"/>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extLst>
        </c:dLbl>
      </c:pivotFmt>
      <c:pivotFmt>
        <c:idx val="2"/>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3"/>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extLst>
        </c:dLbl>
      </c:pivotFmt>
      <c:pivotFmt>
        <c:idx val="4"/>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chemeClr val="tx1"/>
                  </a:solidFill>
                  <a:latin typeface="Nunito" panose="00000500000000000000" pitchFamily="2" charset="0"/>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5"/>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extLst>
        </c:dLbl>
      </c:pivotFmt>
      <c:pivotFmt>
        <c:idx val="6"/>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extLst>
        </c:dLbl>
      </c:pivotFmt>
      <c:pivotFmt>
        <c:idx val="7"/>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D73AC45E-68FD-4358-A5E9-A83EB0208C50}" type="SERIESNAME">
                  <a:rPr lang="en-US" sz="1000">
                    <a:solidFill>
                      <a:sysClr val="windowText" lastClr="000000"/>
                    </a:solidFill>
                    <a:latin typeface="Nunito" panose="00000500000000000000" pitchFamily="2" charset="0"/>
                  </a:rPr>
                  <a:pPr algn="l">
                    <a:defRPr sz="1000" b="0" i="0" u="none" strike="noStrike" kern="1200" baseline="0">
                      <a:solidFill>
                        <a:sysClr val="windowText" lastClr="000000"/>
                      </a:solidFill>
                      <a:latin typeface="Nunito" panose="00000500000000000000" pitchFamily="2" charset="0"/>
                      <a:ea typeface="+mn-ea"/>
                      <a:cs typeface="+mn-cs"/>
                    </a:defRPr>
                  </a:pPr>
                  <a:t>[SERIES NAME]</a:t>
                </a:fld>
                <a:r>
                  <a:rPr lang="en-US" sz="1000" baseline="0">
                    <a:solidFill>
                      <a:sysClr val="windowText" lastClr="000000"/>
                    </a:solidFill>
                    <a:latin typeface="Nunito" panose="00000500000000000000" pitchFamily="2" charset="0"/>
                  </a:rPr>
                  <a:t>, </a:t>
                </a:r>
                <a:fld id="{72A5F93F-B687-4240-B7E8-250B175A7B1F}" type="VALUE">
                  <a:rPr lang="en-US" sz="1000" baseline="0">
                    <a:solidFill>
                      <a:sysClr val="windowText" lastClr="000000"/>
                    </a:solidFill>
                    <a:latin typeface="Nunito" panose="00000500000000000000" pitchFamily="2" charset="0"/>
                  </a:rPr>
                  <a:pPr algn="l">
                    <a:defRPr sz="1000" b="0" i="0" u="none" strike="noStrike" kern="1200" baseline="0">
                      <a:solidFill>
                        <a:sysClr val="windowText" lastClr="000000"/>
                      </a:solidFill>
                      <a:latin typeface="Nunito" panose="00000500000000000000" pitchFamily="2" charset="0"/>
                      <a:ea typeface="+mn-ea"/>
                      <a:cs typeface="+mn-cs"/>
                    </a:defRPr>
                  </a:pPr>
                  <a:t>[VALUE]</a:t>
                </a:fld>
                <a:r>
                  <a:rPr lang="en-US" sz="1000" baseline="0">
                    <a:solidFill>
                      <a:sysClr val="windowText" lastClr="000000"/>
                    </a:solidFill>
                    <a:latin typeface="Nunito" panose="00000500000000000000" pitchFamily="2" charset="0"/>
                  </a:rPr>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layout>
                <c:manualLayout>
                  <c:w val="0.28309965427944211"/>
                  <c:h val="9.3652119317050864E-2"/>
                </c:manualLayout>
              </c15:layout>
              <c15:dlblFieldTable/>
              <c15:showDataLabelsRange val="0"/>
            </c:ext>
          </c:extLst>
        </c:dLbl>
      </c:pivotFmt>
      <c:pivotFmt>
        <c:idx val="8"/>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4BF0C00D-ED44-45CE-9C17-ADE39C21FB46}" type="SERIESNAME">
                  <a:rPr lang="en-US" sz="1000">
                    <a:solidFill>
                      <a:sysClr val="windowText" lastClr="000000"/>
                    </a:solidFill>
                    <a:latin typeface="Nunito" panose="00000500000000000000" pitchFamily="2" charset="0"/>
                  </a:rPr>
                  <a:pPr algn="l">
                    <a:defRPr sz="1000" b="0" i="0" u="none" strike="noStrike" kern="1200" baseline="0">
                      <a:solidFill>
                        <a:sysClr val="windowText" lastClr="000000"/>
                      </a:solidFill>
                      <a:latin typeface="Nunito" panose="00000500000000000000" pitchFamily="2" charset="0"/>
                      <a:ea typeface="+mn-ea"/>
                      <a:cs typeface="+mn-cs"/>
                    </a:defRPr>
                  </a:pPr>
                  <a:t>[SERIES NAME]</a:t>
                </a:fld>
                <a:r>
                  <a:rPr lang="en-US" sz="1000" baseline="0">
                    <a:solidFill>
                      <a:sysClr val="windowText" lastClr="000000"/>
                    </a:solidFill>
                    <a:latin typeface="Nunito" panose="00000500000000000000" pitchFamily="2" charset="0"/>
                  </a:rPr>
                  <a:t>, </a:t>
                </a:r>
                <a:fld id="{3F053B2A-3A05-4F56-8280-E53CB9698543}" type="VALUE">
                  <a:rPr lang="en-US" sz="1000" baseline="0">
                    <a:solidFill>
                      <a:sysClr val="windowText" lastClr="000000"/>
                    </a:solidFill>
                    <a:latin typeface="Nunito" panose="00000500000000000000" pitchFamily="2" charset="0"/>
                  </a:rPr>
                  <a:pPr algn="l">
                    <a:defRPr sz="1000" b="0" i="0" u="none" strike="noStrike" kern="1200" baseline="0">
                      <a:solidFill>
                        <a:sysClr val="windowText" lastClr="000000"/>
                      </a:solidFill>
                      <a:latin typeface="Nunito" panose="00000500000000000000" pitchFamily="2" charset="0"/>
                      <a:ea typeface="+mn-ea"/>
                      <a:cs typeface="+mn-cs"/>
                    </a:defRPr>
                  </a:pPr>
                  <a:t>[VALUE]</a:t>
                </a:fld>
                <a:r>
                  <a:rPr lang="en-US" sz="1000" baseline="0">
                    <a:solidFill>
                      <a:sysClr val="windowText" lastClr="000000"/>
                    </a:solidFill>
                    <a:latin typeface="Nunito" panose="00000500000000000000" pitchFamily="2" charset="0"/>
                  </a:rPr>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layout>
                <c:manualLayout>
                  <c:w val="0.353544796883695"/>
                  <c:h val="9.3652119317050864E-2"/>
                </c:manualLayout>
              </c15:layout>
              <c15:dlblFieldTable/>
              <c15:showDataLabelsRange val="0"/>
            </c:ext>
          </c:extLst>
        </c:dLbl>
      </c:pivotFmt>
      <c:pivotFmt>
        <c:idx val="9"/>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9F1550AF-589E-41CB-9C1A-DA0AB4AE7FFA}" type="SERIESNAME">
                  <a:rPr lang="en-US"/>
                  <a:pPr algn="l">
                    <a:defRPr sz="1000" b="0" i="0" u="none" strike="noStrike" kern="1200" baseline="0">
                      <a:solidFill>
                        <a:sysClr val="windowText" lastClr="000000"/>
                      </a:solidFill>
                      <a:latin typeface="Nunito" panose="00000500000000000000" pitchFamily="2" charset="0"/>
                      <a:ea typeface="+mn-ea"/>
                      <a:cs typeface="+mn-cs"/>
                    </a:defRPr>
                  </a:pPr>
                  <a:t>[SERIES NAME]</a:t>
                </a:fld>
                <a:r>
                  <a:rPr lang="en-US" baseline="0"/>
                  <a:t>, </a:t>
                </a:r>
                <a:fld id="{0154791A-38FC-45EE-9628-097F00BC63D0}" type="VALUE">
                  <a:rPr lang="en-US" baseline="0"/>
                  <a:pPr algn="l">
                    <a:defRPr sz="1000" b="0" i="0" u="none" strike="noStrike" kern="1200" baseline="0">
                      <a:solidFill>
                        <a:sysClr val="windowText" lastClr="000000"/>
                      </a:solidFill>
                      <a:latin typeface="Nunito" panose="00000500000000000000" pitchFamily="2" charset="0"/>
                      <a:ea typeface="+mn-ea"/>
                      <a:cs typeface="+mn-cs"/>
                    </a:defRPr>
                  </a:pPr>
                  <a:t>[VALUE]</a:t>
                </a:fld>
                <a:r>
                  <a:rPr lang="en-US" baseline="0"/>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15:dlblFieldTable/>
              <c15:showDataLabelsRange val="0"/>
            </c:ext>
          </c:extLst>
        </c:dLbl>
      </c:pivotFmt>
      <c:pivotFmt>
        <c:idx val="10"/>
        <c:spPr>
          <a:solidFill>
            <a:srgbClr val="008183"/>
          </a:solidFill>
          <a:ln>
            <a:noFill/>
          </a:ln>
          <a:effectLst/>
        </c:spPr>
        <c:dLbl>
          <c:idx val="0"/>
          <c:tx>
            <c:rich>
              <a:bodyPr rot="0" spcFirstLastPara="1" vertOverflow="ellipsis" vert="horz" wrap="square" lIns="38100" tIns="19050" rIns="38100" bIns="19050" anchor="ctr" anchorCtr="0">
                <a:no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B63C4F7F-B8E1-482F-BB63-F1F302F5FC77}" type="SERIESNAME">
                  <a:rPr lang="en-US">
                    <a:solidFill>
                      <a:sysClr val="windowText" lastClr="000000"/>
                    </a:solidFill>
                  </a:rPr>
                  <a:pPr algn="l">
                    <a:defRPr sz="1000" b="0" i="0" u="none" strike="noStrike" kern="1200" baseline="0">
                      <a:solidFill>
                        <a:sysClr val="windowText" lastClr="000000"/>
                      </a:solidFill>
                      <a:latin typeface="Nunito" panose="00000500000000000000" pitchFamily="2" charset="0"/>
                      <a:ea typeface="+mn-ea"/>
                      <a:cs typeface="+mn-cs"/>
                    </a:defRPr>
                  </a:pPr>
                  <a:t>[SERIES NAME]</a:t>
                </a:fld>
                <a:r>
                  <a:rPr lang="en-US" baseline="0">
                    <a:solidFill>
                      <a:sysClr val="windowText" lastClr="000000"/>
                    </a:solidFill>
                  </a:rPr>
                  <a:t>, </a:t>
                </a:r>
                <a:fld id="{00D2FCA0-73C2-4DC1-A81E-F7A6DF27DEC4}" type="VALUE">
                  <a:rPr lang="en-US" baseline="0">
                    <a:solidFill>
                      <a:sysClr val="windowText" lastClr="000000"/>
                    </a:solidFill>
                  </a:rPr>
                  <a:pPr algn="l">
                    <a:defRPr sz="1000" b="0" i="0" u="none" strike="noStrike" kern="1200" baseline="0">
                      <a:solidFill>
                        <a:sysClr val="windowText" lastClr="000000"/>
                      </a:solidFill>
                      <a:latin typeface="Nunito" panose="00000500000000000000" pitchFamily="2" charset="0"/>
                      <a:ea typeface="+mn-ea"/>
                      <a:cs typeface="+mn-cs"/>
                    </a:defRPr>
                  </a:pPr>
                  <a:t>[VALUE]</a:t>
                </a:fld>
                <a:r>
                  <a:rPr lang="en-US" baseline="0">
                    <a:solidFill>
                      <a:sysClr val="windowText" lastClr="000000"/>
                    </a:solidFill>
                  </a:rPr>
                  <a:t>%</a:t>
                </a:r>
              </a:p>
            </c:rich>
          </c:tx>
          <c:spPr>
            <a:noFill/>
            <a:ln>
              <a:noFill/>
            </a:ln>
            <a:effectLst/>
          </c:spPr>
          <c:txPr>
            <a:bodyPr rot="0" spcFirstLastPara="1" vertOverflow="ellipsis" vert="horz" wrap="square" lIns="38100" tIns="19050" rIns="38100" bIns="19050" anchor="ctr" anchorCtr="0">
              <a:no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layout>
                <c:manualLayout>
                  <c:w val="0.20687813021702839"/>
                  <c:h val="7.7412084209208254E-2"/>
                </c:manualLayout>
              </c15:layout>
              <c15:dlblFieldTable/>
              <c15:showDataLabelsRange val="0"/>
            </c:ext>
          </c:extLst>
        </c:dLbl>
      </c:pivotFmt>
      <c:pivotFmt>
        <c:idx val="11"/>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chemeClr val="tx1"/>
                    </a:solidFill>
                    <a:latin typeface="Nunito" panose="00000500000000000000" pitchFamily="2" charset="0"/>
                    <a:ea typeface="+mn-ea"/>
                    <a:cs typeface="+mn-cs"/>
                  </a:defRPr>
                </a:pPr>
                <a:fld id="{A91B4A17-6786-4F47-9563-2D7E2746B036}" type="SERIESNAME">
                  <a:rPr lang="en-US"/>
                  <a:pPr algn="l">
                    <a:defRPr sz="1000" b="0" i="0" u="none" strike="noStrike" kern="1200" baseline="0">
                      <a:solidFill>
                        <a:schemeClr val="tx1"/>
                      </a:solidFill>
                      <a:latin typeface="Nunito" panose="00000500000000000000" pitchFamily="2" charset="0"/>
                      <a:ea typeface="+mn-ea"/>
                      <a:cs typeface="+mn-cs"/>
                    </a:defRPr>
                  </a:pPr>
                  <a:t>[SERIES NAME]</a:t>
                </a:fld>
                <a:r>
                  <a:rPr lang="en-US" baseline="0"/>
                  <a:t>, </a:t>
                </a:r>
                <a:fld id="{0BE72C44-BE39-4ACA-B737-7DC6BA7327D6}" type="VALUE">
                  <a:rPr lang="en-US" baseline="0"/>
                  <a:pPr algn="l">
                    <a:defRPr sz="1000" b="0" i="0" u="none" strike="noStrike" kern="1200" baseline="0">
                      <a:solidFill>
                        <a:schemeClr val="tx1"/>
                      </a:solidFill>
                      <a:latin typeface="Nunito" panose="00000500000000000000" pitchFamily="2" charset="0"/>
                      <a:ea typeface="+mn-ea"/>
                      <a:cs typeface="+mn-cs"/>
                    </a:defRPr>
                  </a:pPr>
                  <a:t>[VALUE]</a:t>
                </a:fld>
                <a:r>
                  <a:rPr lang="en-US" baseline="0"/>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chemeClr val="tx1"/>
                  </a:solidFill>
                  <a:latin typeface="Nunito" panose="00000500000000000000" pitchFamily="2" charset="0"/>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15:layout>
                <c:manualLayout>
                  <c:w val="0.34007790762381745"/>
                  <c:h val="0.11356772819064076"/>
                </c:manualLayout>
              </c15:layout>
              <c15:dlblFieldTable/>
              <c15:showDataLabelsRange val="0"/>
            </c:ext>
          </c:extLst>
        </c:dLbl>
      </c:pivotFmt>
      <c:pivotFmt>
        <c:idx val="12"/>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CA937A0A-98CF-41F8-9B31-9AF1FF7E9684}" type="SERIESNAME">
                  <a:rPr lang="en-US">
                    <a:solidFill>
                      <a:sysClr val="windowText" lastClr="000000"/>
                    </a:solidFill>
                  </a:rPr>
                  <a:pPr algn="l">
                    <a:defRPr sz="1000" b="0" i="0" u="none" strike="noStrike" kern="1200" baseline="0">
                      <a:solidFill>
                        <a:sysClr val="windowText" lastClr="000000"/>
                      </a:solidFill>
                      <a:latin typeface="Nunito" panose="00000500000000000000" pitchFamily="2" charset="0"/>
                      <a:ea typeface="+mn-ea"/>
                      <a:cs typeface="+mn-cs"/>
                    </a:defRPr>
                  </a:pPr>
                  <a:t>[SERIES NAME]</a:t>
                </a:fld>
                <a:r>
                  <a:rPr lang="en-US" baseline="0">
                    <a:solidFill>
                      <a:sysClr val="windowText" lastClr="000000"/>
                    </a:solidFill>
                  </a:rPr>
                  <a:t>, </a:t>
                </a:r>
                <a:fld id="{E1302C42-16F7-4E31-B912-426C5B2655D1}" type="VALUE">
                  <a:rPr lang="en-US" baseline="0">
                    <a:solidFill>
                      <a:sysClr val="windowText" lastClr="000000"/>
                    </a:solidFill>
                  </a:rPr>
                  <a:pPr algn="l">
                    <a:defRPr sz="1000" b="0" i="0" u="none" strike="noStrike" kern="1200" baseline="0">
                      <a:solidFill>
                        <a:sysClr val="windowText" lastClr="000000"/>
                      </a:solidFill>
                      <a:latin typeface="Nunito" panose="00000500000000000000" pitchFamily="2" charset="0"/>
                      <a:ea typeface="+mn-ea"/>
                      <a:cs typeface="+mn-cs"/>
                    </a:defRPr>
                  </a:pPr>
                  <a:t>[VALUE]</a:t>
                </a:fld>
                <a:r>
                  <a:rPr lang="en-US" baseline="0">
                    <a:solidFill>
                      <a:sysClr val="windowText" lastClr="000000"/>
                    </a:solidFill>
                  </a:rPr>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dlblFieldTable/>
              <c15:showDataLabelsRange val="0"/>
            </c:ext>
          </c:extLst>
        </c:dLbl>
      </c:pivotFmt>
      <c:pivotFmt>
        <c:idx val="13"/>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727F8CD8-5C84-4511-BD78-130094D972AF}" type="SERIESNAME">
                  <a:rPr lang="en-US"/>
                  <a:pPr algn="l">
                    <a:defRPr sz="1000" b="0" i="0" u="none" strike="noStrike" kern="1200" baseline="0">
                      <a:solidFill>
                        <a:sysClr val="windowText" lastClr="000000"/>
                      </a:solidFill>
                      <a:latin typeface="Nunito" panose="00000500000000000000" pitchFamily="2" charset="0"/>
                      <a:ea typeface="+mn-ea"/>
                      <a:cs typeface="+mn-cs"/>
                    </a:defRPr>
                  </a:pPr>
                  <a:t>[SERIES NAME]</a:t>
                </a:fld>
                <a:r>
                  <a:rPr lang="en-US" baseline="0"/>
                  <a:t>, </a:t>
                </a:r>
                <a:fld id="{F42A5F11-3786-4EB8-B194-B94C32043BEF}" type="VALUE">
                  <a:rPr lang="en-US" baseline="0"/>
                  <a:pPr algn="l">
                    <a:defRPr sz="1000" b="0" i="0" u="none" strike="noStrike" kern="1200" baseline="0">
                      <a:solidFill>
                        <a:sysClr val="windowText" lastClr="000000"/>
                      </a:solidFill>
                      <a:latin typeface="Nunito" panose="00000500000000000000" pitchFamily="2" charset="0"/>
                      <a:ea typeface="+mn-ea"/>
                      <a:cs typeface="+mn-cs"/>
                    </a:defRPr>
                  </a:pPr>
                  <a:t>[VALUE]</a:t>
                </a:fld>
                <a:r>
                  <a:rPr lang="en-US" baseline="0"/>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dlblFieldTable/>
              <c15:showDataLabelsRange val="0"/>
            </c:ext>
          </c:extLst>
        </c:dLbl>
      </c:pivotFmt>
      <c:pivotFmt>
        <c:idx val="14"/>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extLst>
        </c:dLbl>
      </c:pivotFmt>
      <c:pivotFmt>
        <c:idx val="15"/>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D73AC45E-68FD-4358-A5E9-A83EB0208C50}" type="SERIESNAME">
                  <a:rPr lang="en-US" sz="1000">
                    <a:solidFill>
                      <a:sysClr val="windowText" lastClr="000000"/>
                    </a:solidFill>
                    <a:latin typeface="Nunito" panose="00000500000000000000" pitchFamily="2" charset="0"/>
                  </a:rPr>
                  <a:pPr algn="l">
                    <a:defRPr sz="1000" b="0" i="0" u="none" strike="noStrike" kern="1200" baseline="0">
                      <a:solidFill>
                        <a:sysClr val="windowText" lastClr="000000"/>
                      </a:solidFill>
                      <a:latin typeface="Nunito" panose="00000500000000000000" pitchFamily="2" charset="0"/>
                      <a:ea typeface="+mn-ea"/>
                      <a:cs typeface="+mn-cs"/>
                    </a:defRPr>
                  </a:pPr>
                  <a:t>[SERIES NAME]</a:t>
                </a:fld>
                <a:r>
                  <a:rPr lang="en-US" sz="1000" baseline="0">
                    <a:solidFill>
                      <a:sysClr val="windowText" lastClr="000000"/>
                    </a:solidFill>
                    <a:latin typeface="Nunito" panose="00000500000000000000" pitchFamily="2" charset="0"/>
                  </a:rPr>
                  <a:t>, </a:t>
                </a:r>
                <a:fld id="{72A5F93F-B687-4240-B7E8-250B175A7B1F}" type="VALUE">
                  <a:rPr lang="en-US" sz="1000" baseline="0">
                    <a:solidFill>
                      <a:sysClr val="windowText" lastClr="000000"/>
                    </a:solidFill>
                    <a:latin typeface="Nunito" panose="00000500000000000000" pitchFamily="2" charset="0"/>
                  </a:rPr>
                  <a:pPr algn="l">
                    <a:defRPr sz="1000" b="0" i="0" u="none" strike="noStrike" kern="1200" baseline="0">
                      <a:solidFill>
                        <a:sysClr val="windowText" lastClr="000000"/>
                      </a:solidFill>
                      <a:latin typeface="Nunito" panose="00000500000000000000" pitchFamily="2" charset="0"/>
                      <a:ea typeface="+mn-ea"/>
                      <a:cs typeface="+mn-cs"/>
                    </a:defRPr>
                  </a:pPr>
                  <a:t>[VALUE]</a:t>
                </a:fld>
                <a:r>
                  <a:rPr lang="en-US" sz="1000" baseline="0">
                    <a:solidFill>
                      <a:sysClr val="windowText" lastClr="000000"/>
                    </a:solidFill>
                    <a:latin typeface="Nunito" panose="00000500000000000000" pitchFamily="2" charset="0"/>
                  </a:rPr>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layout>
                <c:manualLayout>
                  <c:w val="0.28309965427944211"/>
                  <c:h val="9.3652119317050864E-2"/>
                </c:manualLayout>
              </c15:layout>
              <c15:dlblFieldTable/>
              <c15:showDataLabelsRange val="0"/>
            </c:ext>
          </c:extLst>
        </c:dLbl>
      </c:pivotFmt>
      <c:pivotFmt>
        <c:idx val="16"/>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extLst>
        </c:dLbl>
      </c:pivotFmt>
      <c:pivotFmt>
        <c:idx val="17"/>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4BF0C00D-ED44-45CE-9C17-ADE39C21FB46}" type="SERIESNAME">
                  <a:rPr lang="en-US" sz="1000">
                    <a:solidFill>
                      <a:sysClr val="windowText" lastClr="000000"/>
                    </a:solidFill>
                    <a:latin typeface="Nunito" panose="00000500000000000000" pitchFamily="2" charset="0"/>
                  </a:rPr>
                  <a:pPr algn="l">
                    <a:defRPr sz="1000" b="0" i="0" u="none" strike="noStrike" kern="1200" baseline="0">
                      <a:solidFill>
                        <a:sysClr val="windowText" lastClr="000000"/>
                      </a:solidFill>
                      <a:latin typeface="Nunito" panose="00000500000000000000" pitchFamily="2" charset="0"/>
                      <a:ea typeface="+mn-ea"/>
                      <a:cs typeface="+mn-cs"/>
                    </a:defRPr>
                  </a:pPr>
                  <a:t>[SERIES NAME]</a:t>
                </a:fld>
                <a:r>
                  <a:rPr lang="en-US" sz="1000" baseline="0">
                    <a:solidFill>
                      <a:sysClr val="windowText" lastClr="000000"/>
                    </a:solidFill>
                    <a:latin typeface="Nunito" panose="00000500000000000000" pitchFamily="2" charset="0"/>
                  </a:rPr>
                  <a:t>, </a:t>
                </a:r>
                <a:fld id="{3F053B2A-3A05-4F56-8280-E53CB9698543}" type="VALUE">
                  <a:rPr lang="en-US" sz="1000" baseline="0">
                    <a:solidFill>
                      <a:sysClr val="windowText" lastClr="000000"/>
                    </a:solidFill>
                    <a:latin typeface="Nunito" panose="00000500000000000000" pitchFamily="2" charset="0"/>
                  </a:rPr>
                  <a:pPr algn="l">
                    <a:defRPr sz="1000" b="0" i="0" u="none" strike="noStrike" kern="1200" baseline="0">
                      <a:solidFill>
                        <a:sysClr val="windowText" lastClr="000000"/>
                      </a:solidFill>
                      <a:latin typeface="Nunito" panose="00000500000000000000" pitchFamily="2" charset="0"/>
                      <a:ea typeface="+mn-ea"/>
                      <a:cs typeface="+mn-cs"/>
                    </a:defRPr>
                  </a:pPr>
                  <a:t>[VALUE]</a:t>
                </a:fld>
                <a:r>
                  <a:rPr lang="en-US" sz="1000" baseline="0">
                    <a:solidFill>
                      <a:sysClr val="windowText" lastClr="000000"/>
                    </a:solidFill>
                    <a:latin typeface="Nunito" panose="00000500000000000000" pitchFamily="2" charset="0"/>
                  </a:rPr>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layout>
                <c:manualLayout>
                  <c:w val="0.353544796883695"/>
                  <c:h val="9.3652119317050864E-2"/>
                </c:manualLayout>
              </c15:layout>
              <c15:dlblFieldTable/>
              <c15:showDataLabelsRange val="0"/>
            </c:ext>
          </c:extLst>
        </c:dLbl>
      </c:pivotFmt>
      <c:pivotFmt>
        <c:idx val="18"/>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extLst>
        </c:dLbl>
      </c:pivotFmt>
      <c:pivotFmt>
        <c:idx val="19"/>
        <c:spPr>
          <a:solidFill>
            <a:srgbClr val="008183"/>
          </a:solidFill>
          <a:ln>
            <a:noFill/>
          </a:ln>
          <a:effectLst/>
        </c:spPr>
        <c:dLbl>
          <c:idx val="0"/>
          <c:tx>
            <c:rich>
              <a:bodyPr rot="0" spcFirstLastPara="1" vertOverflow="ellipsis" vert="horz" wrap="square" lIns="38100" tIns="19050" rIns="38100" bIns="19050" anchor="ctr" anchorCtr="0">
                <a:no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B63C4F7F-B8E1-482F-BB63-F1F302F5FC77}" type="SERIESNAME">
                  <a:rPr lang="en-US">
                    <a:solidFill>
                      <a:sysClr val="windowText" lastClr="000000"/>
                    </a:solidFill>
                  </a:rPr>
                  <a:pPr algn="l">
                    <a:defRPr sz="1000" b="0" i="0" u="none" strike="noStrike" kern="1200" baseline="0">
                      <a:solidFill>
                        <a:sysClr val="windowText" lastClr="000000"/>
                      </a:solidFill>
                      <a:latin typeface="Nunito" panose="00000500000000000000" pitchFamily="2" charset="0"/>
                      <a:ea typeface="+mn-ea"/>
                      <a:cs typeface="+mn-cs"/>
                    </a:defRPr>
                  </a:pPr>
                  <a:t>[SERIES NAME]</a:t>
                </a:fld>
                <a:r>
                  <a:rPr lang="en-US" baseline="0">
                    <a:solidFill>
                      <a:sysClr val="windowText" lastClr="000000"/>
                    </a:solidFill>
                  </a:rPr>
                  <a:t>, </a:t>
                </a:r>
                <a:fld id="{00D2FCA0-73C2-4DC1-A81E-F7A6DF27DEC4}" type="VALUE">
                  <a:rPr lang="en-US" baseline="0">
                    <a:solidFill>
                      <a:sysClr val="windowText" lastClr="000000"/>
                    </a:solidFill>
                  </a:rPr>
                  <a:pPr algn="l">
                    <a:defRPr sz="1000" b="0" i="0" u="none" strike="noStrike" kern="1200" baseline="0">
                      <a:solidFill>
                        <a:sysClr val="windowText" lastClr="000000"/>
                      </a:solidFill>
                      <a:latin typeface="Nunito" panose="00000500000000000000" pitchFamily="2" charset="0"/>
                      <a:ea typeface="+mn-ea"/>
                      <a:cs typeface="+mn-cs"/>
                    </a:defRPr>
                  </a:pPr>
                  <a:t>[VALUE]</a:t>
                </a:fld>
                <a:r>
                  <a:rPr lang="en-US" baseline="0">
                    <a:solidFill>
                      <a:sysClr val="windowText" lastClr="000000"/>
                    </a:solidFill>
                  </a:rPr>
                  <a:t>%</a:t>
                </a:r>
              </a:p>
            </c:rich>
          </c:tx>
          <c:spPr>
            <a:noFill/>
            <a:ln>
              <a:noFill/>
            </a:ln>
            <a:effectLst/>
          </c:spPr>
          <c:txPr>
            <a:bodyPr rot="0" spcFirstLastPara="1" vertOverflow="ellipsis" vert="horz" wrap="square" lIns="38100" tIns="19050" rIns="38100" bIns="19050" anchor="ctr" anchorCtr="0">
              <a:no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layout>
                <c:manualLayout>
                  <c:w val="0.20687813021702839"/>
                  <c:h val="7.7412084209208254E-2"/>
                </c:manualLayout>
              </c15:layout>
              <c15:dlblFieldTable/>
              <c15:showDataLabelsRange val="0"/>
            </c:ext>
          </c:extLst>
        </c:dLbl>
      </c:pivotFmt>
      <c:pivotFmt>
        <c:idx val="20"/>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chemeClr val="tx1"/>
                  </a:solidFill>
                  <a:latin typeface="Nunito" panose="00000500000000000000" pitchFamily="2" charset="0"/>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21"/>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chemeClr val="tx1"/>
                    </a:solidFill>
                    <a:latin typeface="Nunito" panose="00000500000000000000" pitchFamily="2" charset="0"/>
                    <a:ea typeface="+mn-ea"/>
                    <a:cs typeface="+mn-cs"/>
                  </a:defRPr>
                </a:pPr>
                <a:fld id="{A91B4A17-6786-4F47-9563-2D7E2746B036}" type="SERIESNAME">
                  <a:rPr lang="en-US"/>
                  <a:pPr algn="l">
                    <a:defRPr sz="1000" b="0" i="0" u="none" strike="noStrike" kern="1200" baseline="0">
                      <a:solidFill>
                        <a:schemeClr val="tx1"/>
                      </a:solidFill>
                      <a:latin typeface="Nunito" panose="00000500000000000000" pitchFamily="2" charset="0"/>
                      <a:ea typeface="+mn-ea"/>
                      <a:cs typeface="+mn-cs"/>
                    </a:defRPr>
                  </a:pPr>
                  <a:t>[SERIES NAME]</a:t>
                </a:fld>
                <a:r>
                  <a:rPr lang="en-US" baseline="0"/>
                  <a:t>, </a:t>
                </a:r>
                <a:fld id="{0BE72C44-BE39-4ACA-B737-7DC6BA7327D6}" type="VALUE">
                  <a:rPr lang="en-US" baseline="0"/>
                  <a:pPr algn="l">
                    <a:defRPr sz="1000" b="0" i="0" u="none" strike="noStrike" kern="1200" baseline="0">
                      <a:solidFill>
                        <a:schemeClr val="tx1"/>
                      </a:solidFill>
                      <a:latin typeface="Nunito" panose="00000500000000000000" pitchFamily="2" charset="0"/>
                      <a:ea typeface="+mn-ea"/>
                      <a:cs typeface="+mn-cs"/>
                    </a:defRPr>
                  </a:pPr>
                  <a:t>[VALUE]</a:t>
                </a:fld>
                <a:r>
                  <a:rPr lang="en-US" baseline="0"/>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chemeClr val="tx1"/>
                  </a:solidFill>
                  <a:latin typeface="Nunito" panose="00000500000000000000" pitchFamily="2" charset="0"/>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15:layout>
                <c:manualLayout>
                  <c:w val="0.34007790762381745"/>
                  <c:h val="0.11356772819064076"/>
                </c:manualLayout>
              </c15:layout>
              <c15:dlblFieldTable/>
              <c15:showDataLabelsRange val="0"/>
            </c:ext>
          </c:extLst>
        </c:dLbl>
      </c:pivotFmt>
      <c:pivotFmt>
        <c:idx val="22"/>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extLst>
        </c:dLbl>
      </c:pivotFmt>
      <c:pivotFmt>
        <c:idx val="23"/>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CA937A0A-98CF-41F8-9B31-9AF1FF7E9684}" type="SERIESNAME">
                  <a:rPr lang="en-US">
                    <a:solidFill>
                      <a:sysClr val="windowText" lastClr="000000"/>
                    </a:solidFill>
                  </a:rPr>
                  <a:pPr algn="l">
                    <a:defRPr sz="1000" b="0" i="0" u="none" strike="noStrike" kern="1200" baseline="0">
                      <a:solidFill>
                        <a:sysClr val="windowText" lastClr="000000"/>
                      </a:solidFill>
                      <a:latin typeface="Nunito" panose="00000500000000000000" pitchFamily="2" charset="0"/>
                      <a:ea typeface="+mn-ea"/>
                      <a:cs typeface="+mn-cs"/>
                    </a:defRPr>
                  </a:pPr>
                  <a:t>[SERIES NAME]</a:t>
                </a:fld>
                <a:r>
                  <a:rPr lang="en-US" baseline="0">
                    <a:solidFill>
                      <a:sysClr val="windowText" lastClr="000000"/>
                    </a:solidFill>
                  </a:rPr>
                  <a:t>, </a:t>
                </a:r>
                <a:fld id="{E1302C42-16F7-4E31-B912-426C5B2655D1}" type="VALUE">
                  <a:rPr lang="en-US" baseline="0">
                    <a:solidFill>
                      <a:sysClr val="windowText" lastClr="000000"/>
                    </a:solidFill>
                  </a:rPr>
                  <a:pPr algn="l">
                    <a:defRPr sz="1000" b="0" i="0" u="none" strike="noStrike" kern="1200" baseline="0">
                      <a:solidFill>
                        <a:sysClr val="windowText" lastClr="000000"/>
                      </a:solidFill>
                      <a:latin typeface="Nunito" panose="00000500000000000000" pitchFamily="2" charset="0"/>
                      <a:ea typeface="+mn-ea"/>
                      <a:cs typeface="+mn-cs"/>
                    </a:defRPr>
                  </a:pPr>
                  <a:t>[VALUE]</a:t>
                </a:fld>
                <a:r>
                  <a:rPr lang="en-US" baseline="0">
                    <a:solidFill>
                      <a:sysClr val="windowText" lastClr="000000"/>
                    </a:solidFill>
                  </a:rPr>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dlblFieldTable/>
              <c15:showDataLabelsRange val="0"/>
            </c:ext>
          </c:extLst>
        </c:dLbl>
      </c:pivotFmt>
      <c:pivotFmt>
        <c:idx val="24"/>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25"/>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9F1550AF-589E-41CB-9C1A-DA0AB4AE7FFA}" type="SERIESNAME">
                  <a:rPr lang="en-US"/>
                  <a:pPr algn="l">
                    <a:defRPr sz="1000" b="0" i="0" u="none" strike="noStrike" kern="1200" baseline="0">
                      <a:solidFill>
                        <a:sysClr val="windowText" lastClr="000000"/>
                      </a:solidFill>
                      <a:latin typeface="Nunito" panose="00000500000000000000" pitchFamily="2" charset="0"/>
                      <a:ea typeface="+mn-ea"/>
                      <a:cs typeface="+mn-cs"/>
                    </a:defRPr>
                  </a:pPr>
                  <a:t>[SERIES NAME]</a:t>
                </a:fld>
                <a:r>
                  <a:rPr lang="en-US" baseline="0"/>
                  <a:t>, </a:t>
                </a:r>
                <a:fld id="{0154791A-38FC-45EE-9628-097F00BC63D0}" type="VALUE">
                  <a:rPr lang="en-US" baseline="0"/>
                  <a:pPr algn="l">
                    <a:defRPr sz="1000" b="0" i="0" u="none" strike="noStrike" kern="1200" baseline="0">
                      <a:solidFill>
                        <a:sysClr val="windowText" lastClr="000000"/>
                      </a:solidFill>
                      <a:latin typeface="Nunito" panose="00000500000000000000" pitchFamily="2" charset="0"/>
                      <a:ea typeface="+mn-ea"/>
                      <a:cs typeface="+mn-cs"/>
                    </a:defRPr>
                  </a:pPr>
                  <a:t>[VALUE]</a:t>
                </a:fld>
                <a:r>
                  <a:rPr lang="en-US" baseline="0"/>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15:dlblFieldTable/>
              <c15:showDataLabelsRange val="0"/>
            </c:ext>
          </c:extLst>
        </c:dLbl>
      </c:pivotFmt>
      <c:pivotFmt>
        <c:idx val="26"/>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extLst>
        </c:dLbl>
      </c:pivotFmt>
      <c:pivotFmt>
        <c:idx val="27"/>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727F8CD8-5C84-4511-BD78-130094D972AF}" type="SERIESNAME">
                  <a:rPr lang="en-US"/>
                  <a:pPr algn="l">
                    <a:defRPr sz="1000" b="0" i="0" u="none" strike="noStrike" kern="1200" baseline="0">
                      <a:solidFill>
                        <a:sysClr val="windowText" lastClr="000000"/>
                      </a:solidFill>
                      <a:latin typeface="Nunito" panose="00000500000000000000" pitchFamily="2" charset="0"/>
                      <a:ea typeface="+mn-ea"/>
                      <a:cs typeface="+mn-cs"/>
                    </a:defRPr>
                  </a:pPr>
                  <a:t>[SERIES NAME]</a:t>
                </a:fld>
                <a:r>
                  <a:rPr lang="en-US" baseline="0"/>
                  <a:t>, </a:t>
                </a:r>
                <a:fld id="{F42A5F11-3786-4EB8-B194-B94C32043BEF}" type="VALUE">
                  <a:rPr lang="en-US" baseline="0"/>
                  <a:pPr algn="l">
                    <a:defRPr sz="1000" b="0" i="0" u="none" strike="noStrike" kern="1200" baseline="0">
                      <a:solidFill>
                        <a:sysClr val="windowText" lastClr="000000"/>
                      </a:solidFill>
                      <a:latin typeface="Nunito" panose="00000500000000000000" pitchFamily="2" charset="0"/>
                      <a:ea typeface="+mn-ea"/>
                      <a:cs typeface="+mn-cs"/>
                    </a:defRPr>
                  </a:pPr>
                  <a:t>[VALUE]</a:t>
                </a:fld>
                <a:r>
                  <a:rPr lang="en-US" baseline="0"/>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dlblFieldTable/>
              <c15:showDataLabelsRange val="0"/>
            </c:ext>
          </c:extLst>
        </c:dLbl>
      </c:pivotFmt>
      <c:pivotFmt>
        <c:idx val="28"/>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extLst>
        </c:dLbl>
      </c:pivotFmt>
      <c:pivotFmt>
        <c:idx val="29"/>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D73AC45E-68FD-4358-A5E9-A83EB0208C50}" type="SERIESNAME">
                  <a:rPr lang="en-US" sz="1000">
                    <a:solidFill>
                      <a:sysClr val="windowText" lastClr="000000"/>
                    </a:solidFill>
                    <a:latin typeface="Nunito" panose="00000500000000000000" pitchFamily="2" charset="0"/>
                  </a:rPr>
                  <a:pPr algn="l">
                    <a:defRPr sz="1000">
                      <a:solidFill>
                        <a:sysClr val="windowText" lastClr="000000"/>
                      </a:solidFill>
                      <a:latin typeface="Nunito" panose="00000500000000000000" pitchFamily="2" charset="0"/>
                    </a:defRPr>
                  </a:pPr>
                  <a:t>[SERIES NAME]</a:t>
                </a:fld>
                <a:r>
                  <a:rPr lang="en-US" sz="1000" baseline="0">
                    <a:solidFill>
                      <a:sysClr val="windowText" lastClr="000000"/>
                    </a:solidFill>
                    <a:latin typeface="Nunito" panose="00000500000000000000" pitchFamily="2" charset="0"/>
                  </a:rPr>
                  <a:t>, </a:t>
                </a:r>
                <a:fld id="{72A5F93F-B687-4240-B7E8-250B175A7B1F}" type="VALUE">
                  <a:rPr lang="en-US" sz="1000" baseline="0">
                    <a:solidFill>
                      <a:sysClr val="windowText" lastClr="000000"/>
                    </a:solidFill>
                    <a:latin typeface="Nunito" panose="00000500000000000000" pitchFamily="2" charset="0"/>
                  </a:rPr>
                  <a:pPr algn="l">
                    <a:defRPr sz="1000">
                      <a:solidFill>
                        <a:sysClr val="windowText" lastClr="000000"/>
                      </a:solidFill>
                      <a:latin typeface="Nunito" panose="00000500000000000000" pitchFamily="2" charset="0"/>
                    </a:defRPr>
                  </a:pPr>
                  <a:t>[VALUE]</a:t>
                </a:fld>
                <a:r>
                  <a:rPr lang="en-US" sz="1000" baseline="0">
                    <a:solidFill>
                      <a:sysClr val="windowText" lastClr="000000"/>
                    </a:solidFill>
                    <a:latin typeface="Nunito" panose="00000500000000000000" pitchFamily="2" charset="0"/>
                  </a:rPr>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layout>
                <c:manualLayout>
                  <c:w val="0.28309965427944211"/>
                  <c:h val="9.3652119317050864E-2"/>
                </c:manualLayout>
              </c15:layout>
              <c15:dlblFieldTable/>
              <c15:showDataLabelsRange val="0"/>
            </c:ext>
          </c:extLst>
        </c:dLbl>
      </c:pivotFmt>
      <c:pivotFmt>
        <c:idx val="30"/>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extLst>
        </c:dLbl>
      </c:pivotFmt>
      <c:pivotFmt>
        <c:idx val="31"/>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4BF0C00D-ED44-45CE-9C17-ADE39C21FB46}" type="SERIESNAME">
                  <a:rPr lang="en-US" sz="1000">
                    <a:solidFill>
                      <a:sysClr val="windowText" lastClr="000000"/>
                    </a:solidFill>
                    <a:latin typeface="Nunito" panose="00000500000000000000" pitchFamily="2" charset="0"/>
                  </a:rPr>
                  <a:pPr algn="l">
                    <a:defRPr sz="1000">
                      <a:solidFill>
                        <a:sysClr val="windowText" lastClr="000000"/>
                      </a:solidFill>
                      <a:latin typeface="Nunito" panose="00000500000000000000" pitchFamily="2" charset="0"/>
                    </a:defRPr>
                  </a:pPr>
                  <a:t>[SERIES NAME]</a:t>
                </a:fld>
                <a:r>
                  <a:rPr lang="en-US" sz="1000" baseline="0">
                    <a:solidFill>
                      <a:sysClr val="windowText" lastClr="000000"/>
                    </a:solidFill>
                    <a:latin typeface="Nunito" panose="00000500000000000000" pitchFamily="2" charset="0"/>
                  </a:rPr>
                  <a:t>, </a:t>
                </a:r>
                <a:fld id="{3F053B2A-3A05-4F56-8280-E53CB9698543}" type="VALUE">
                  <a:rPr lang="en-US" sz="1000" baseline="0">
                    <a:solidFill>
                      <a:sysClr val="windowText" lastClr="000000"/>
                    </a:solidFill>
                    <a:latin typeface="Nunito" panose="00000500000000000000" pitchFamily="2" charset="0"/>
                  </a:rPr>
                  <a:pPr algn="l">
                    <a:defRPr sz="1000">
                      <a:solidFill>
                        <a:sysClr val="windowText" lastClr="000000"/>
                      </a:solidFill>
                      <a:latin typeface="Nunito" panose="00000500000000000000" pitchFamily="2" charset="0"/>
                    </a:defRPr>
                  </a:pPr>
                  <a:t>[VALUE]</a:t>
                </a:fld>
                <a:r>
                  <a:rPr lang="en-US" sz="1000" baseline="0">
                    <a:solidFill>
                      <a:sysClr val="windowText" lastClr="000000"/>
                    </a:solidFill>
                    <a:latin typeface="Nunito" panose="00000500000000000000" pitchFamily="2" charset="0"/>
                  </a:rPr>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layout>
                <c:manualLayout>
                  <c:w val="0.353544796883695"/>
                  <c:h val="9.3652119317050864E-2"/>
                </c:manualLayout>
              </c15:layout>
              <c15:dlblFieldTable/>
              <c15:showDataLabelsRange val="0"/>
            </c:ext>
          </c:extLst>
        </c:dLbl>
      </c:pivotFmt>
      <c:pivotFmt>
        <c:idx val="32"/>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extLst>
        </c:dLbl>
      </c:pivotFmt>
      <c:pivotFmt>
        <c:idx val="33"/>
        <c:spPr>
          <a:solidFill>
            <a:srgbClr val="008183"/>
          </a:solidFill>
          <a:ln>
            <a:noFill/>
          </a:ln>
          <a:effectLst/>
        </c:spPr>
        <c:dLbl>
          <c:idx val="0"/>
          <c:tx>
            <c:rich>
              <a:bodyPr rot="0" spcFirstLastPara="1" vertOverflow="ellipsis" vert="horz" wrap="square" lIns="38100" tIns="19050" rIns="38100" bIns="19050" anchor="ctr" anchorCtr="0">
                <a:no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B63C4F7F-B8E1-482F-BB63-F1F302F5FC77}" type="SERIESNAME">
                  <a:rPr lang="en-US">
                    <a:solidFill>
                      <a:sysClr val="windowText" lastClr="000000"/>
                    </a:solidFill>
                  </a:rPr>
                  <a:pPr algn="l">
                    <a:defRPr sz="1000">
                      <a:solidFill>
                        <a:sysClr val="windowText" lastClr="000000"/>
                      </a:solidFill>
                      <a:latin typeface="Nunito" panose="00000500000000000000" pitchFamily="2" charset="0"/>
                    </a:defRPr>
                  </a:pPr>
                  <a:t>[SERIES NAME]</a:t>
                </a:fld>
                <a:r>
                  <a:rPr lang="en-US" baseline="0">
                    <a:solidFill>
                      <a:sysClr val="windowText" lastClr="000000"/>
                    </a:solidFill>
                  </a:rPr>
                  <a:t>, </a:t>
                </a:r>
                <a:fld id="{00D2FCA0-73C2-4DC1-A81E-F7A6DF27DEC4}" type="VALUE">
                  <a:rPr lang="en-US" baseline="0">
                    <a:solidFill>
                      <a:sysClr val="windowText" lastClr="000000"/>
                    </a:solidFill>
                  </a:rPr>
                  <a:pPr algn="l">
                    <a:defRPr sz="1000">
                      <a:solidFill>
                        <a:sysClr val="windowText" lastClr="000000"/>
                      </a:solidFill>
                      <a:latin typeface="Nunito" panose="00000500000000000000" pitchFamily="2" charset="0"/>
                    </a:defRPr>
                  </a:pPr>
                  <a:t>[VALUE]</a:t>
                </a:fld>
                <a:r>
                  <a:rPr lang="en-US" baseline="0">
                    <a:solidFill>
                      <a:sysClr val="windowText" lastClr="000000"/>
                    </a:solidFill>
                  </a:rPr>
                  <a:t>%</a:t>
                </a:r>
              </a:p>
            </c:rich>
          </c:tx>
          <c:spPr>
            <a:noFill/>
            <a:ln>
              <a:noFill/>
            </a:ln>
            <a:effectLst/>
          </c:spPr>
          <c:txPr>
            <a:bodyPr rot="0" spcFirstLastPara="1" vertOverflow="ellipsis" vert="horz" wrap="square" lIns="38100" tIns="19050" rIns="38100" bIns="19050" anchor="ctr" anchorCtr="0">
              <a:no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layout>
                <c:manualLayout>
                  <c:w val="0.20687813021702839"/>
                  <c:h val="7.7412084209208254E-2"/>
                </c:manualLayout>
              </c15:layout>
              <c15:dlblFieldTable/>
              <c15:showDataLabelsRange val="0"/>
            </c:ext>
          </c:extLst>
        </c:dLbl>
      </c:pivotFmt>
      <c:pivotFmt>
        <c:idx val="34"/>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chemeClr val="tx1"/>
                  </a:solidFill>
                  <a:latin typeface="Nunito" panose="00000500000000000000" pitchFamily="2" charset="0"/>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35"/>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chemeClr val="tx1"/>
                    </a:solidFill>
                    <a:latin typeface="Nunito" panose="00000500000000000000" pitchFamily="2" charset="0"/>
                    <a:ea typeface="+mn-ea"/>
                    <a:cs typeface="+mn-cs"/>
                  </a:defRPr>
                </a:pPr>
                <a:fld id="{A91B4A17-6786-4F47-9563-2D7E2746B036}" type="SERIESNAME">
                  <a:rPr lang="en-US"/>
                  <a:pPr algn="l">
                    <a:defRPr sz="1000">
                      <a:solidFill>
                        <a:schemeClr val="tx1"/>
                      </a:solidFill>
                      <a:latin typeface="Nunito" panose="00000500000000000000" pitchFamily="2" charset="0"/>
                    </a:defRPr>
                  </a:pPr>
                  <a:t>[SERIES NAME]</a:t>
                </a:fld>
                <a:r>
                  <a:rPr lang="en-US" baseline="0"/>
                  <a:t>, </a:t>
                </a:r>
                <a:fld id="{0BE72C44-BE39-4ACA-B737-7DC6BA7327D6}" type="VALUE">
                  <a:rPr lang="en-US" baseline="0"/>
                  <a:pPr algn="l">
                    <a:defRPr sz="1000">
                      <a:solidFill>
                        <a:schemeClr val="tx1"/>
                      </a:solidFill>
                      <a:latin typeface="Nunito" panose="00000500000000000000" pitchFamily="2" charset="0"/>
                    </a:defRPr>
                  </a:pPr>
                  <a:t>[VALUE]</a:t>
                </a:fld>
                <a:r>
                  <a:rPr lang="en-US" baseline="0"/>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chemeClr val="tx1"/>
                  </a:solidFill>
                  <a:latin typeface="Nunito" panose="00000500000000000000" pitchFamily="2" charset="0"/>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15:layout>
                <c:manualLayout>
                  <c:w val="0.34007790762381745"/>
                  <c:h val="0.11356772819064076"/>
                </c:manualLayout>
              </c15:layout>
              <c15:dlblFieldTable/>
              <c15:showDataLabelsRange val="0"/>
            </c:ext>
          </c:extLst>
        </c:dLbl>
      </c:pivotFmt>
      <c:pivotFmt>
        <c:idx val="36"/>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extLst>
        </c:dLbl>
      </c:pivotFmt>
      <c:pivotFmt>
        <c:idx val="37"/>
        <c:spPr>
          <a:solidFill>
            <a:srgbClr val="008183"/>
          </a:solidFill>
          <a:ln>
            <a:noFill/>
          </a:ln>
          <a:effectLst/>
        </c:spPr>
        <c:dLbl>
          <c:idx val="0"/>
          <c:layout>
            <c:manualLayout>
              <c:x val="0"/>
              <c:y val="0"/>
            </c:manualLayout>
          </c:layout>
          <c:tx>
            <c:rich>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CA937A0A-98CF-41F8-9B31-9AF1FF7E9684}" type="SERIESNAME">
                  <a:rPr lang="en-US">
                    <a:solidFill>
                      <a:sysClr val="windowText" lastClr="000000"/>
                    </a:solidFill>
                  </a:rPr>
                  <a:pPr algn="l">
                    <a:defRPr sz="1000">
                      <a:solidFill>
                        <a:sysClr val="windowText" lastClr="000000"/>
                      </a:solidFill>
                      <a:latin typeface="Nunito" panose="00000500000000000000" pitchFamily="2" charset="0"/>
                    </a:defRPr>
                  </a:pPr>
                  <a:t>[SERIES NAME]</a:t>
                </a:fld>
                <a:r>
                  <a:rPr lang="en-US" baseline="0">
                    <a:solidFill>
                      <a:sysClr val="windowText" lastClr="000000"/>
                    </a:solidFill>
                  </a:rPr>
                  <a:t>, </a:t>
                </a:r>
                <a:fld id="{E1302C42-16F7-4E31-B912-426C5B2655D1}" type="VALUE">
                  <a:rPr lang="en-US" baseline="0">
                    <a:solidFill>
                      <a:sysClr val="windowText" lastClr="000000"/>
                    </a:solidFill>
                  </a:rPr>
                  <a:pPr algn="l">
                    <a:defRPr sz="1000">
                      <a:solidFill>
                        <a:sysClr val="windowText" lastClr="000000"/>
                      </a:solidFill>
                      <a:latin typeface="Nunito" panose="00000500000000000000" pitchFamily="2" charset="0"/>
                    </a:defRPr>
                  </a:pPr>
                  <a:t>[VALUE]</a:t>
                </a:fld>
                <a:r>
                  <a:rPr lang="en-US" baseline="0">
                    <a:solidFill>
                      <a:sysClr val="windowText" lastClr="000000"/>
                    </a:solidFill>
                  </a:rPr>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dlblFieldTable/>
              <c15:showDataLabelsRange val="0"/>
            </c:ext>
          </c:extLst>
        </c:dLbl>
      </c:pivotFmt>
      <c:pivotFmt>
        <c:idx val="38"/>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39"/>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9F1550AF-589E-41CB-9C1A-DA0AB4AE7FFA}" type="SERIESNAME">
                  <a:rPr lang="en-US"/>
                  <a:pPr algn="l">
                    <a:defRPr sz="1000">
                      <a:solidFill>
                        <a:sysClr val="windowText" lastClr="000000"/>
                      </a:solidFill>
                      <a:latin typeface="Nunito" panose="00000500000000000000" pitchFamily="2" charset="0"/>
                    </a:defRPr>
                  </a:pPr>
                  <a:t>[SERIES NAME]</a:t>
                </a:fld>
                <a:r>
                  <a:rPr lang="en-US" baseline="0"/>
                  <a:t>, </a:t>
                </a:r>
                <a:fld id="{0154791A-38FC-45EE-9628-097F00BC63D0}" type="VALUE">
                  <a:rPr lang="en-US" baseline="0"/>
                  <a:pPr algn="l">
                    <a:defRPr sz="1000">
                      <a:solidFill>
                        <a:sysClr val="windowText" lastClr="000000"/>
                      </a:solidFill>
                      <a:latin typeface="Nunito" panose="00000500000000000000" pitchFamily="2" charset="0"/>
                    </a:defRPr>
                  </a:pPr>
                  <a:t>[VALUE]</a:t>
                </a:fld>
                <a:r>
                  <a:rPr lang="en-US" baseline="0"/>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15:dlblFieldTable/>
              <c15:showDataLabelsRange val="0"/>
            </c:ext>
          </c:extLst>
        </c:dLbl>
      </c:pivotFmt>
      <c:pivotFmt>
        <c:idx val="40"/>
        <c:spPr>
          <a:solidFill>
            <a:srgbClr val="008183"/>
          </a:solidFill>
          <a:ln>
            <a:noFill/>
          </a:ln>
          <a:effectLst/>
        </c:spPr>
        <c:marker>
          <c:symbol val="none"/>
        </c:marker>
        <c:dLbl>
          <c:idx val="0"/>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extLst>
        </c:dLbl>
      </c:pivotFmt>
      <c:pivotFmt>
        <c:idx val="41"/>
        <c:spPr>
          <a:solidFill>
            <a:srgbClr val="008183"/>
          </a:solidFill>
          <a:ln>
            <a:noFill/>
          </a:ln>
          <a:effectLst/>
        </c:spPr>
        <c:dLbl>
          <c:idx val="0"/>
          <c:tx>
            <c:rich>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727F8CD8-5C84-4511-BD78-130094D972AF}" type="SERIESNAME">
                  <a:rPr lang="en-US"/>
                  <a:pPr algn="l">
                    <a:defRPr sz="1000">
                      <a:solidFill>
                        <a:sysClr val="windowText" lastClr="000000"/>
                      </a:solidFill>
                      <a:latin typeface="Nunito" panose="00000500000000000000" pitchFamily="2" charset="0"/>
                    </a:defRPr>
                  </a:pPr>
                  <a:t>[SERIES NAME]</a:t>
                </a:fld>
                <a:r>
                  <a:rPr lang="en-US" baseline="0"/>
                  <a:t>, </a:t>
                </a:r>
                <a:fld id="{F42A5F11-3786-4EB8-B194-B94C32043BEF}" type="VALUE">
                  <a:rPr lang="en-US" baseline="0"/>
                  <a:pPr algn="l">
                    <a:defRPr sz="1000">
                      <a:solidFill>
                        <a:sysClr val="windowText" lastClr="000000"/>
                      </a:solidFill>
                      <a:latin typeface="Nunito" panose="00000500000000000000" pitchFamily="2" charset="0"/>
                    </a:defRPr>
                  </a:pPr>
                  <a:t>[VALUE]</a:t>
                </a:fld>
                <a:r>
                  <a:rPr lang="en-US" baseline="0"/>
                  <a:t>%</a:t>
                </a:r>
              </a:p>
            </c:rich>
          </c:tx>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dlblFieldTable/>
              <c15:showDataLabelsRange val="0"/>
            </c:ext>
          </c:extLst>
        </c:dLbl>
      </c:pivotFmt>
    </c:pivotFmts>
    <c:plotArea>
      <c:layout/>
      <c:barChart>
        <c:barDir val="bar"/>
        <c:grouping val="clustered"/>
        <c:varyColors val="0"/>
        <c:ser>
          <c:idx val="0"/>
          <c:order val="0"/>
          <c:tx>
            <c:strRef>
              <c:f>Pivots!$B$76</c:f>
              <c:strCache>
                <c:ptCount val="1"/>
                <c:pt idx="0">
                  <c:v>Direct to consumer</c:v>
                </c:pt>
              </c:strCache>
            </c:strRef>
          </c:tx>
          <c:spPr>
            <a:solidFill>
              <a:srgbClr val="008183"/>
            </a:solidFill>
            <a:ln>
              <a:noFill/>
            </a:ln>
            <a:effectLst/>
          </c:spPr>
          <c:invertIfNegative val="0"/>
          <c:dPt>
            <c:idx val="0"/>
            <c:invertIfNegative val="0"/>
            <c:bubble3D val="0"/>
            <c:spPr>
              <a:solidFill>
                <a:srgbClr val="008183"/>
              </a:solidFill>
              <a:ln>
                <a:noFill/>
              </a:ln>
              <a:effectLst/>
            </c:spPr>
            <c:extLst>
              <c:ext xmlns:c16="http://schemas.microsoft.com/office/drawing/2014/chart" uri="{C3380CC4-5D6E-409C-BE32-E72D297353CC}">
                <c16:uniqueId val="{00000000-4104-4869-BBC1-A865754435CE}"/>
              </c:ext>
            </c:extLst>
          </c:dPt>
          <c:dLbls>
            <c:dLbl>
              <c:idx val="0"/>
              <c:tx>
                <c:rich>
                  <a:bodyPr/>
                  <a:lstStyle/>
                  <a:p>
                    <a:fld id="{D73AC45E-68FD-4358-A5E9-A83EB0208C50}" type="SERIESNAME">
                      <a:rPr lang="en-US" sz="1000">
                        <a:solidFill>
                          <a:sysClr val="windowText" lastClr="000000"/>
                        </a:solidFill>
                        <a:latin typeface="Nunito" panose="00000500000000000000" pitchFamily="2" charset="0"/>
                      </a:rPr>
                      <a:pPr/>
                      <a:t>[SERIES NAME]</a:t>
                    </a:fld>
                    <a:r>
                      <a:rPr lang="en-US" sz="1000" baseline="0">
                        <a:solidFill>
                          <a:sysClr val="windowText" lastClr="000000"/>
                        </a:solidFill>
                        <a:latin typeface="Nunito" panose="00000500000000000000" pitchFamily="2" charset="0"/>
                      </a:rPr>
                      <a:t>, </a:t>
                    </a:r>
                    <a:fld id="{72A5F93F-B687-4240-B7E8-250B175A7B1F}" type="VALUE">
                      <a:rPr lang="en-US" sz="1000" baseline="0">
                        <a:solidFill>
                          <a:sysClr val="windowText" lastClr="000000"/>
                        </a:solidFill>
                        <a:latin typeface="Nunito" panose="00000500000000000000" pitchFamily="2" charset="0"/>
                      </a:rPr>
                      <a:pPr/>
                      <a:t>[VALUE]</a:t>
                    </a:fld>
                    <a:r>
                      <a:rPr lang="en-US" sz="1000" baseline="0">
                        <a:solidFill>
                          <a:sysClr val="windowText" lastClr="000000"/>
                        </a:solidFill>
                        <a:latin typeface="Nunito" panose="00000500000000000000" pitchFamily="2" charset="0"/>
                      </a:rPr>
                      <a:t>%</a:t>
                    </a:r>
                  </a:p>
                </c:rich>
              </c:tx>
              <c:dLblPos val="outEnd"/>
              <c:showLegendKey val="0"/>
              <c:showVal val="1"/>
              <c:showCatName val="0"/>
              <c:showSerName val="1"/>
              <c:showPercent val="0"/>
              <c:showBubbleSize val="0"/>
              <c:extLst>
                <c:ext xmlns:c15="http://schemas.microsoft.com/office/drawing/2012/chart" uri="{CE6537A1-D6FC-4f65-9D91-7224C49458BB}">
                  <c15:layout>
                    <c:manualLayout>
                      <c:w val="0.28309965427944211"/>
                      <c:h val="9.3652119317050864E-2"/>
                    </c:manualLayout>
                  </c15:layout>
                  <c15:dlblFieldTable/>
                  <c15:showDataLabelsRange val="0"/>
                </c:ext>
                <c:ext xmlns:c16="http://schemas.microsoft.com/office/drawing/2014/chart" uri="{C3380CC4-5D6E-409C-BE32-E72D297353CC}">
                  <c16:uniqueId val="{00000000-4104-4869-BBC1-A865754435CE}"/>
                </c:ext>
              </c:extLst>
            </c:dLbl>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Pivots!$B$77</c:f>
              <c:strCache>
                <c:ptCount val="1"/>
                <c:pt idx="0">
                  <c:v>Total</c:v>
                </c:pt>
              </c:strCache>
            </c:strRef>
          </c:cat>
          <c:val>
            <c:numRef>
              <c:f>Pivots!$B$77</c:f>
              <c:numCache>
                <c:formatCode>0</c:formatCode>
                <c:ptCount val="1"/>
                <c:pt idx="0">
                  <c:v>33.554847443977536</c:v>
                </c:pt>
              </c:numCache>
            </c:numRef>
          </c:val>
          <c:extLst>
            <c:ext xmlns:c16="http://schemas.microsoft.com/office/drawing/2014/chart" uri="{C3380CC4-5D6E-409C-BE32-E72D297353CC}">
              <c16:uniqueId val="{00000001-4104-4869-BBC1-A865754435CE}"/>
            </c:ext>
          </c:extLst>
        </c:ser>
        <c:ser>
          <c:idx val="1"/>
          <c:order val="1"/>
          <c:tx>
            <c:strRef>
              <c:f>Pivots!$C$76</c:f>
              <c:strCache>
                <c:ptCount val="1"/>
                <c:pt idx="0">
                  <c:v>Restaurants and caterers</c:v>
                </c:pt>
              </c:strCache>
            </c:strRef>
          </c:tx>
          <c:spPr>
            <a:solidFill>
              <a:srgbClr val="008183"/>
            </a:solidFill>
            <a:ln>
              <a:noFill/>
            </a:ln>
            <a:effectLst/>
          </c:spPr>
          <c:invertIfNegative val="0"/>
          <c:dPt>
            <c:idx val="0"/>
            <c:invertIfNegative val="0"/>
            <c:bubble3D val="0"/>
            <c:spPr>
              <a:solidFill>
                <a:srgbClr val="008183"/>
              </a:solidFill>
              <a:ln>
                <a:noFill/>
              </a:ln>
              <a:effectLst/>
            </c:spPr>
            <c:extLst>
              <c:ext xmlns:c16="http://schemas.microsoft.com/office/drawing/2014/chart" uri="{C3380CC4-5D6E-409C-BE32-E72D297353CC}">
                <c16:uniqueId val="{00000002-4104-4869-BBC1-A865754435CE}"/>
              </c:ext>
            </c:extLst>
          </c:dPt>
          <c:dLbls>
            <c:dLbl>
              <c:idx val="0"/>
              <c:tx>
                <c:rich>
                  <a:bodyPr/>
                  <a:lstStyle/>
                  <a:p>
                    <a:fld id="{4BF0C00D-ED44-45CE-9C17-ADE39C21FB46}" type="SERIESNAME">
                      <a:rPr lang="en-US" sz="1000">
                        <a:solidFill>
                          <a:sysClr val="windowText" lastClr="000000"/>
                        </a:solidFill>
                        <a:latin typeface="Nunito" panose="00000500000000000000" pitchFamily="2" charset="0"/>
                      </a:rPr>
                      <a:pPr/>
                      <a:t>[SERIES NAME]</a:t>
                    </a:fld>
                    <a:r>
                      <a:rPr lang="en-US" sz="1000" baseline="0">
                        <a:solidFill>
                          <a:sysClr val="windowText" lastClr="000000"/>
                        </a:solidFill>
                        <a:latin typeface="Nunito" panose="00000500000000000000" pitchFamily="2" charset="0"/>
                      </a:rPr>
                      <a:t>, </a:t>
                    </a:r>
                    <a:fld id="{3F053B2A-3A05-4F56-8280-E53CB9698543}" type="VALUE">
                      <a:rPr lang="en-US" sz="1000" baseline="0">
                        <a:solidFill>
                          <a:sysClr val="windowText" lastClr="000000"/>
                        </a:solidFill>
                        <a:latin typeface="Nunito" panose="00000500000000000000" pitchFamily="2" charset="0"/>
                      </a:rPr>
                      <a:pPr/>
                      <a:t>[VALUE]</a:t>
                    </a:fld>
                    <a:r>
                      <a:rPr lang="en-US" sz="1000" baseline="0">
                        <a:solidFill>
                          <a:sysClr val="windowText" lastClr="000000"/>
                        </a:solidFill>
                        <a:latin typeface="Nunito" panose="00000500000000000000" pitchFamily="2" charset="0"/>
                      </a:rPr>
                      <a:t>%</a:t>
                    </a:r>
                  </a:p>
                </c:rich>
              </c:tx>
              <c:dLblPos val="outEnd"/>
              <c:showLegendKey val="0"/>
              <c:showVal val="1"/>
              <c:showCatName val="0"/>
              <c:showSerName val="1"/>
              <c:showPercent val="0"/>
              <c:showBubbleSize val="0"/>
              <c:extLst>
                <c:ext xmlns:c15="http://schemas.microsoft.com/office/drawing/2012/chart" uri="{CE6537A1-D6FC-4f65-9D91-7224C49458BB}">
                  <c15:layout>
                    <c:manualLayout>
                      <c:w val="0.353544796883695"/>
                      <c:h val="9.3652119317050864E-2"/>
                    </c:manualLayout>
                  </c15:layout>
                  <c15:dlblFieldTable/>
                  <c15:showDataLabelsRange val="0"/>
                </c:ext>
                <c:ext xmlns:c16="http://schemas.microsoft.com/office/drawing/2014/chart" uri="{C3380CC4-5D6E-409C-BE32-E72D297353CC}">
                  <c16:uniqueId val="{00000002-4104-4869-BBC1-A865754435CE}"/>
                </c:ext>
              </c:extLst>
            </c:dLbl>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Pivots!$B$77</c:f>
              <c:strCache>
                <c:ptCount val="1"/>
                <c:pt idx="0">
                  <c:v>Total</c:v>
                </c:pt>
              </c:strCache>
            </c:strRef>
          </c:cat>
          <c:val>
            <c:numRef>
              <c:f>Pivots!$C$77</c:f>
              <c:numCache>
                <c:formatCode>0</c:formatCode>
                <c:ptCount val="1"/>
                <c:pt idx="0">
                  <c:v>16.108933651200228</c:v>
                </c:pt>
              </c:numCache>
            </c:numRef>
          </c:val>
          <c:extLst>
            <c:ext xmlns:c16="http://schemas.microsoft.com/office/drawing/2014/chart" uri="{C3380CC4-5D6E-409C-BE32-E72D297353CC}">
              <c16:uniqueId val="{00000003-4104-4869-BBC1-A865754435CE}"/>
            </c:ext>
          </c:extLst>
        </c:ser>
        <c:ser>
          <c:idx val="2"/>
          <c:order val="2"/>
          <c:tx>
            <c:strRef>
              <c:f>Pivots!$D$76</c:f>
              <c:strCache>
                <c:ptCount val="1"/>
                <c:pt idx="0">
                  <c:v>Retailers</c:v>
                </c:pt>
              </c:strCache>
            </c:strRef>
          </c:tx>
          <c:spPr>
            <a:solidFill>
              <a:srgbClr val="008183"/>
            </a:solidFill>
            <a:ln>
              <a:noFill/>
            </a:ln>
            <a:effectLst/>
          </c:spPr>
          <c:invertIfNegative val="0"/>
          <c:dPt>
            <c:idx val="0"/>
            <c:invertIfNegative val="0"/>
            <c:bubble3D val="0"/>
            <c:spPr>
              <a:solidFill>
                <a:srgbClr val="008183"/>
              </a:solidFill>
              <a:ln>
                <a:noFill/>
              </a:ln>
              <a:effectLst/>
            </c:spPr>
            <c:extLst>
              <c:ext xmlns:c16="http://schemas.microsoft.com/office/drawing/2014/chart" uri="{C3380CC4-5D6E-409C-BE32-E72D297353CC}">
                <c16:uniqueId val="{00000004-4104-4869-BBC1-A865754435CE}"/>
              </c:ext>
            </c:extLst>
          </c:dPt>
          <c:dLbls>
            <c:dLbl>
              <c:idx val="0"/>
              <c:tx>
                <c:rich>
                  <a:bodyPr rot="0" spcFirstLastPara="1" vertOverflow="ellipsis" vert="horz" wrap="square" lIns="38100" tIns="19050" rIns="38100" bIns="19050" anchor="ctr" anchorCtr="0">
                    <a:noAutofit/>
                  </a:bodyPr>
                  <a:lstStyle/>
                  <a:p>
                    <a:pPr algn="l">
                      <a:defRPr sz="1000" b="0" i="0" u="none" strike="noStrike" kern="1200" baseline="0">
                        <a:solidFill>
                          <a:sysClr val="windowText" lastClr="000000"/>
                        </a:solidFill>
                        <a:latin typeface="Nunito" panose="00000500000000000000" pitchFamily="2" charset="0"/>
                        <a:ea typeface="+mn-ea"/>
                        <a:cs typeface="+mn-cs"/>
                      </a:defRPr>
                    </a:pPr>
                    <a:fld id="{B63C4F7F-B8E1-482F-BB63-F1F302F5FC77}" type="SERIESNAME">
                      <a:rPr lang="en-US">
                        <a:solidFill>
                          <a:sysClr val="windowText" lastClr="000000"/>
                        </a:solidFill>
                      </a:rPr>
                      <a:pPr algn="l">
                        <a:defRPr sz="1000">
                          <a:solidFill>
                            <a:sysClr val="windowText" lastClr="000000"/>
                          </a:solidFill>
                          <a:latin typeface="Nunito" panose="00000500000000000000" pitchFamily="2" charset="0"/>
                        </a:defRPr>
                      </a:pPr>
                      <a:t>[SERIES NAME]</a:t>
                    </a:fld>
                    <a:r>
                      <a:rPr lang="en-US" baseline="0">
                        <a:solidFill>
                          <a:sysClr val="windowText" lastClr="000000"/>
                        </a:solidFill>
                      </a:rPr>
                      <a:t>, </a:t>
                    </a:r>
                    <a:fld id="{00D2FCA0-73C2-4DC1-A81E-F7A6DF27DEC4}" type="VALUE">
                      <a:rPr lang="en-US" baseline="0">
                        <a:solidFill>
                          <a:sysClr val="windowText" lastClr="000000"/>
                        </a:solidFill>
                      </a:rPr>
                      <a:pPr algn="l">
                        <a:defRPr sz="1000">
                          <a:solidFill>
                            <a:sysClr val="windowText" lastClr="000000"/>
                          </a:solidFill>
                          <a:latin typeface="Nunito" panose="00000500000000000000" pitchFamily="2" charset="0"/>
                        </a:defRPr>
                      </a:pPr>
                      <a:t>[VALUE]</a:t>
                    </a:fld>
                    <a:r>
                      <a:rPr lang="en-US" baseline="0">
                        <a:solidFill>
                          <a:sysClr val="windowText" lastClr="000000"/>
                        </a:solidFill>
                      </a:rPr>
                      <a:t>%</a:t>
                    </a:r>
                  </a:p>
                </c:rich>
              </c:tx>
              <c:spPr>
                <a:noFill/>
                <a:ln>
                  <a:noFill/>
                </a:ln>
                <a:effectLst/>
              </c:spPr>
              <c:txPr>
                <a:bodyPr rot="0" spcFirstLastPara="1" vertOverflow="ellipsis" vert="horz" wrap="square" lIns="38100" tIns="19050" rIns="38100" bIns="19050" anchor="ctr" anchorCtr="0">
                  <a:no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layout>
                    <c:manualLayout>
                      <c:w val="0.20687813021702839"/>
                      <c:h val="7.7412084209208254E-2"/>
                    </c:manualLayout>
                  </c15:layout>
                  <c15:dlblFieldTable/>
                  <c15:showDataLabelsRange val="0"/>
                </c:ext>
                <c:ext xmlns:c16="http://schemas.microsoft.com/office/drawing/2014/chart" uri="{C3380CC4-5D6E-409C-BE32-E72D297353CC}">
                  <c16:uniqueId val="{00000004-4104-4869-BBC1-A865754435CE}"/>
                </c:ext>
              </c:extLst>
            </c:dLbl>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Pivots!$B$77</c:f>
              <c:strCache>
                <c:ptCount val="1"/>
                <c:pt idx="0">
                  <c:v>Total</c:v>
                </c:pt>
              </c:strCache>
            </c:strRef>
          </c:cat>
          <c:val>
            <c:numRef>
              <c:f>Pivots!$D$77</c:f>
              <c:numCache>
                <c:formatCode>0</c:formatCode>
                <c:ptCount val="1"/>
                <c:pt idx="0">
                  <c:v>20.921867782946968</c:v>
                </c:pt>
              </c:numCache>
            </c:numRef>
          </c:val>
          <c:extLst>
            <c:ext xmlns:c16="http://schemas.microsoft.com/office/drawing/2014/chart" uri="{C3380CC4-5D6E-409C-BE32-E72D297353CC}">
              <c16:uniqueId val="{00000005-4104-4869-BBC1-A865754435CE}"/>
            </c:ext>
          </c:extLst>
        </c:ser>
        <c:ser>
          <c:idx val="3"/>
          <c:order val="3"/>
          <c:tx>
            <c:strRef>
              <c:f>Pivots!$E$76</c:f>
              <c:strCache>
                <c:ptCount val="1"/>
                <c:pt idx="0">
                  <c:v>Distributors and other hubs</c:v>
                </c:pt>
              </c:strCache>
            </c:strRef>
          </c:tx>
          <c:spPr>
            <a:solidFill>
              <a:srgbClr val="008183"/>
            </a:solidFill>
            <a:ln>
              <a:noFill/>
            </a:ln>
            <a:effectLst/>
          </c:spPr>
          <c:invertIfNegative val="0"/>
          <c:dPt>
            <c:idx val="0"/>
            <c:invertIfNegative val="0"/>
            <c:bubble3D val="0"/>
            <c:spPr>
              <a:solidFill>
                <a:srgbClr val="008183"/>
              </a:solidFill>
              <a:ln>
                <a:noFill/>
              </a:ln>
              <a:effectLst/>
            </c:spPr>
            <c:extLst>
              <c:ext xmlns:c16="http://schemas.microsoft.com/office/drawing/2014/chart" uri="{C3380CC4-5D6E-409C-BE32-E72D297353CC}">
                <c16:uniqueId val="{00000006-4104-4869-BBC1-A865754435CE}"/>
              </c:ext>
            </c:extLst>
          </c:dPt>
          <c:dLbls>
            <c:dLbl>
              <c:idx val="0"/>
              <c:tx>
                <c:rich>
                  <a:bodyPr/>
                  <a:lstStyle/>
                  <a:p>
                    <a:fld id="{A91B4A17-6786-4F47-9563-2D7E2746B036}" type="SERIESNAME">
                      <a:rPr lang="en-US"/>
                      <a:pPr/>
                      <a:t>[SERIES NAME]</a:t>
                    </a:fld>
                    <a:r>
                      <a:rPr lang="en-US" baseline="0"/>
                      <a:t>, </a:t>
                    </a:r>
                    <a:fld id="{0BE72C44-BE39-4ACA-B737-7DC6BA7327D6}" type="VALUE">
                      <a:rPr lang="en-US" baseline="0"/>
                      <a:pPr/>
                      <a:t>[VALUE]</a:t>
                    </a:fld>
                    <a:r>
                      <a:rPr lang="en-US" baseline="0"/>
                      <a:t>%</a:t>
                    </a:r>
                  </a:p>
                </c:rich>
              </c:tx>
              <c:showLegendKey val="0"/>
              <c:showVal val="1"/>
              <c:showCatName val="0"/>
              <c:showSerName val="1"/>
              <c:showPercent val="0"/>
              <c:showBubbleSize val="0"/>
              <c:extLst>
                <c:ext xmlns:c15="http://schemas.microsoft.com/office/drawing/2012/chart" uri="{CE6537A1-D6FC-4f65-9D91-7224C49458BB}">
                  <c15:layout>
                    <c:manualLayout>
                      <c:w val="0.34007790762381745"/>
                      <c:h val="0.11356772819064076"/>
                    </c:manualLayout>
                  </c15:layout>
                  <c15:dlblFieldTable/>
                  <c15:showDataLabelsRange val="0"/>
                </c:ext>
                <c:ext xmlns:c16="http://schemas.microsoft.com/office/drawing/2014/chart" uri="{C3380CC4-5D6E-409C-BE32-E72D297353CC}">
                  <c16:uniqueId val="{00000006-4104-4869-BBC1-A865754435CE}"/>
                </c:ext>
              </c:extLst>
            </c:dLbl>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chemeClr val="tx1"/>
                    </a:solidFill>
                    <a:latin typeface="Nunito" panose="00000500000000000000" pitchFamily="2" charset="0"/>
                    <a:ea typeface="+mn-ea"/>
                    <a:cs typeface="+mn-cs"/>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Pivots!$B$77</c:f>
              <c:strCache>
                <c:ptCount val="1"/>
                <c:pt idx="0">
                  <c:v>Total</c:v>
                </c:pt>
              </c:strCache>
            </c:strRef>
          </c:cat>
          <c:val>
            <c:numRef>
              <c:f>Pivots!$E$77</c:f>
              <c:numCache>
                <c:formatCode>0</c:formatCode>
                <c:ptCount val="1"/>
                <c:pt idx="0">
                  <c:v>4.8000407548008397</c:v>
                </c:pt>
              </c:numCache>
            </c:numRef>
          </c:val>
          <c:extLst>
            <c:ext xmlns:c16="http://schemas.microsoft.com/office/drawing/2014/chart" uri="{C3380CC4-5D6E-409C-BE32-E72D297353CC}">
              <c16:uniqueId val="{00000007-4104-4869-BBC1-A865754435CE}"/>
            </c:ext>
          </c:extLst>
        </c:ser>
        <c:ser>
          <c:idx val="4"/>
          <c:order val="4"/>
          <c:tx>
            <c:strRef>
              <c:f>Pivots!$F$76</c:f>
              <c:strCache>
                <c:ptCount val="1"/>
                <c:pt idx="0">
                  <c:v>Institutions</c:v>
                </c:pt>
              </c:strCache>
            </c:strRef>
          </c:tx>
          <c:spPr>
            <a:solidFill>
              <a:srgbClr val="008183"/>
            </a:solidFill>
            <a:ln>
              <a:noFill/>
            </a:ln>
            <a:effectLst/>
          </c:spPr>
          <c:invertIfNegative val="0"/>
          <c:dPt>
            <c:idx val="0"/>
            <c:invertIfNegative val="0"/>
            <c:bubble3D val="0"/>
            <c:spPr>
              <a:solidFill>
                <a:srgbClr val="008183"/>
              </a:solidFill>
              <a:ln>
                <a:noFill/>
              </a:ln>
              <a:effectLst/>
            </c:spPr>
            <c:extLst>
              <c:ext xmlns:c16="http://schemas.microsoft.com/office/drawing/2014/chart" uri="{C3380CC4-5D6E-409C-BE32-E72D297353CC}">
                <c16:uniqueId val="{00000008-4104-4869-BBC1-A865754435CE}"/>
              </c:ext>
            </c:extLst>
          </c:dPt>
          <c:dLbls>
            <c:dLbl>
              <c:idx val="0"/>
              <c:layout>
                <c:manualLayout>
                  <c:x val="0"/>
                  <c:y val="0"/>
                </c:manualLayout>
              </c:layout>
              <c:tx>
                <c:rich>
                  <a:bodyPr/>
                  <a:lstStyle/>
                  <a:p>
                    <a:fld id="{CA937A0A-98CF-41F8-9B31-9AF1FF7E9684}" type="SERIESNAME">
                      <a:rPr lang="en-US">
                        <a:solidFill>
                          <a:sysClr val="windowText" lastClr="000000"/>
                        </a:solidFill>
                      </a:rPr>
                      <a:pPr/>
                      <a:t>[SERIES NAME]</a:t>
                    </a:fld>
                    <a:r>
                      <a:rPr lang="en-US" baseline="0">
                        <a:solidFill>
                          <a:sysClr val="windowText" lastClr="000000"/>
                        </a:solidFill>
                      </a:rPr>
                      <a:t>, </a:t>
                    </a:r>
                    <a:fld id="{E1302C42-16F7-4E31-B912-426C5B2655D1}" type="VALUE">
                      <a:rPr lang="en-US" baseline="0">
                        <a:solidFill>
                          <a:sysClr val="windowText" lastClr="000000"/>
                        </a:solidFill>
                      </a:rPr>
                      <a:pPr/>
                      <a:t>[VALUE]</a:t>
                    </a:fld>
                    <a:r>
                      <a:rPr lang="en-US" baseline="0">
                        <a:solidFill>
                          <a:sysClr val="windowText" lastClr="000000"/>
                        </a:solidFill>
                      </a:rPr>
                      <a:t>%</a:t>
                    </a:r>
                  </a:p>
                </c:rich>
              </c:tx>
              <c:dLblPos val="outEnd"/>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4104-4869-BBC1-A865754435CE}"/>
                </c:ext>
              </c:extLst>
            </c:dLbl>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Pivots!$B$77</c:f>
              <c:strCache>
                <c:ptCount val="1"/>
                <c:pt idx="0">
                  <c:v>Total</c:v>
                </c:pt>
              </c:strCache>
            </c:strRef>
          </c:cat>
          <c:val>
            <c:numRef>
              <c:f>Pivots!$F$77</c:f>
              <c:numCache>
                <c:formatCode>0</c:formatCode>
                <c:ptCount val="1"/>
                <c:pt idx="0">
                  <c:v>12.595169584146442</c:v>
                </c:pt>
              </c:numCache>
            </c:numRef>
          </c:val>
          <c:extLst>
            <c:ext xmlns:c16="http://schemas.microsoft.com/office/drawing/2014/chart" uri="{C3380CC4-5D6E-409C-BE32-E72D297353CC}">
              <c16:uniqueId val="{00000009-4104-4869-BBC1-A865754435CE}"/>
            </c:ext>
          </c:extLst>
        </c:ser>
        <c:ser>
          <c:idx val="5"/>
          <c:order val="5"/>
          <c:tx>
            <c:strRef>
              <c:f>Pivots!$G$76</c:f>
              <c:strCache>
                <c:ptCount val="1"/>
                <c:pt idx="0">
                  <c:v>Processors</c:v>
                </c:pt>
              </c:strCache>
            </c:strRef>
          </c:tx>
          <c:spPr>
            <a:solidFill>
              <a:srgbClr val="008183"/>
            </a:solidFill>
            <a:ln>
              <a:noFill/>
            </a:ln>
            <a:effectLst/>
          </c:spPr>
          <c:invertIfNegative val="0"/>
          <c:dPt>
            <c:idx val="0"/>
            <c:invertIfNegative val="0"/>
            <c:bubble3D val="0"/>
            <c:spPr>
              <a:solidFill>
                <a:srgbClr val="008183"/>
              </a:solidFill>
              <a:ln>
                <a:noFill/>
              </a:ln>
              <a:effectLst/>
            </c:spPr>
            <c:extLst>
              <c:ext xmlns:c16="http://schemas.microsoft.com/office/drawing/2014/chart" uri="{C3380CC4-5D6E-409C-BE32-E72D297353CC}">
                <c16:uniqueId val="{0000000A-4104-4869-BBC1-A865754435CE}"/>
              </c:ext>
            </c:extLst>
          </c:dPt>
          <c:dLbls>
            <c:dLbl>
              <c:idx val="0"/>
              <c:tx>
                <c:rich>
                  <a:bodyPr/>
                  <a:lstStyle/>
                  <a:p>
                    <a:fld id="{9F1550AF-589E-41CB-9C1A-DA0AB4AE7FFA}" type="SERIESNAME">
                      <a:rPr lang="en-US"/>
                      <a:pPr/>
                      <a:t>[SERIES NAME]</a:t>
                    </a:fld>
                    <a:r>
                      <a:rPr lang="en-US" baseline="0"/>
                      <a:t>, </a:t>
                    </a:r>
                    <a:fld id="{0154791A-38FC-45EE-9628-097F00BC63D0}" type="VALUE">
                      <a:rPr lang="en-US" baseline="0"/>
                      <a:pPr/>
                      <a:t>[VALUE]</a:t>
                    </a:fld>
                    <a:r>
                      <a:rPr lang="en-US" baseline="0"/>
                      <a:t>%</a:t>
                    </a:r>
                  </a:p>
                </c:rich>
              </c:tx>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4104-4869-BBC1-A865754435CE}"/>
                </c:ext>
              </c:extLst>
            </c:dLbl>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Pivots!$B$77</c:f>
              <c:strCache>
                <c:ptCount val="1"/>
                <c:pt idx="0">
                  <c:v>Total</c:v>
                </c:pt>
              </c:strCache>
            </c:strRef>
          </c:cat>
          <c:val>
            <c:numRef>
              <c:f>Pivots!$G$77</c:f>
              <c:numCache>
                <c:formatCode>0</c:formatCode>
                <c:ptCount val="1"/>
                <c:pt idx="0">
                  <c:v>0.78279682737757161</c:v>
                </c:pt>
              </c:numCache>
            </c:numRef>
          </c:val>
          <c:extLst>
            <c:ext xmlns:c16="http://schemas.microsoft.com/office/drawing/2014/chart" uri="{C3380CC4-5D6E-409C-BE32-E72D297353CC}">
              <c16:uniqueId val="{0000000B-4104-4869-BBC1-A865754435CE}"/>
            </c:ext>
          </c:extLst>
        </c:ser>
        <c:ser>
          <c:idx val="6"/>
          <c:order val="6"/>
          <c:tx>
            <c:strRef>
              <c:f>Pivots!$H$76</c:f>
              <c:strCache>
                <c:ptCount val="1"/>
                <c:pt idx="0">
                  <c:v>Other</c:v>
                </c:pt>
              </c:strCache>
            </c:strRef>
          </c:tx>
          <c:spPr>
            <a:solidFill>
              <a:srgbClr val="008183"/>
            </a:solidFill>
            <a:ln>
              <a:noFill/>
            </a:ln>
            <a:effectLst/>
          </c:spPr>
          <c:invertIfNegative val="0"/>
          <c:dPt>
            <c:idx val="0"/>
            <c:invertIfNegative val="0"/>
            <c:bubble3D val="0"/>
            <c:spPr>
              <a:solidFill>
                <a:srgbClr val="008183"/>
              </a:solidFill>
              <a:ln>
                <a:noFill/>
              </a:ln>
              <a:effectLst/>
            </c:spPr>
            <c:extLst>
              <c:ext xmlns:c16="http://schemas.microsoft.com/office/drawing/2014/chart" uri="{C3380CC4-5D6E-409C-BE32-E72D297353CC}">
                <c16:uniqueId val="{0000000C-4104-4869-BBC1-A865754435CE}"/>
              </c:ext>
            </c:extLst>
          </c:dPt>
          <c:dLbls>
            <c:dLbl>
              <c:idx val="0"/>
              <c:tx>
                <c:rich>
                  <a:bodyPr/>
                  <a:lstStyle/>
                  <a:p>
                    <a:fld id="{727F8CD8-5C84-4511-BD78-130094D972AF}" type="SERIESNAME">
                      <a:rPr lang="en-US"/>
                      <a:pPr/>
                      <a:t>[SERIES NAME]</a:t>
                    </a:fld>
                    <a:r>
                      <a:rPr lang="en-US" baseline="0"/>
                      <a:t>, </a:t>
                    </a:r>
                    <a:fld id="{F42A5F11-3786-4EB8-B194-B94C32043BEF}" type="VALUE">
                      <a:rPr lang="en-US" baseline="0"/>
                      <a:pPr/>
                      <a:t>[VALUE]</a:t>
                    </a:fld>
                    <a:r>
                      <a:rPr lang="en-US" baseline="0"/>
                      <a:t>%</a:t>
                    </a:r>
                  </a:p>
                </c:rich>
              </c:tx>
              <c:dLblPos val="outEnd"/>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4104-4869-BBC1-A865754435CE}"/>
                </c:ext>
              </c:extLst>
            </c:dLbl>
            <c:spPr>
              <a:noFill/>
              <a:ln>
                <a:noFill/>
              </a:ln>
              <a:effectLst/>
            </c:spPr>
            <c:txPr>
              <a:bodyPr rot="0" spcFirstLastPara="1" vertOverflow="ellipsis" vert="horz" wrap="square" lIns="38100" tIns="19050" rIns="38100" bIns="19050" anchor="ctr" anchorCtr="0">
                <a:spAutoFit/>
              </a:bodyPr>
              <a:lstStyle/>
              <a:p>
                <a:pPr algn="l">
                  <a:defRPr sz="1000" b="0" i="0" u="none" strike="noStrike" kern="1200" baseline="0">
                    <a:solidFill>
                      <a:sysClr val="windowText" lastClr="000000"/>
                    </a:solidFill>
                    <a:latin typeface="Nunito" panose="00000500000000000000" pitchFamily="2" charset="0"/>
                    <a:ea typeface="+mn-ea"/>
                    <a:cs typeface="+mn-cs"/>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Pivots!$B$77</c:f>
              <c:strCache>
                <c:ptCount val="1"/>
                <c:pt idx="0">
                  <c:v>Total</c:v>
                </c:pt>
              </c:strCache>
            </c:strRef>
          </c:cat>
          <c:val>
            <c:numRef>
              <c:f>Pivots!$H$77</c:f>
              <c:numCache>
                <c:formatCode>0</c:formatCode>
                <c:ptCount val="1"/>
                <c:pt idx="0">
                  <c:v>12.468214040701302</c:v>
                </c:pt>
              </c:numCache>
            </c:numRef>
          </c:val>
          <c:extLst>
            <c:ext xmlns:c16="http://schemas.microsoft.com/office/drawing/2014/chart" uri="{C3380CC4-5D6E-409C-BE32-E72D297353CC}">
              <c16:uniqueId val="{0000000D-4104-4869-BBC1-A865754435CE}"/>
            </c:ext>
          </c:extLst>
        </c:ser>
        <c:dLbls>
          <c:showLegendKey val="0"/>
          <c:showVal val="1"/>
          <c:showCatName val="0"/>
          <c:showSerName val="0"/>
          <c:showPercent val="0"/>
          <c:showBubbleSize val="0"/>
        </c:dLbls>
        <c:gapWidth val="182"/>
        <c:overlap val="-20"/>
        <c:axId val="216662048"/>
        <c:axId val="918901376"/>
      </c:barChart>
      <c:catAx>
        <c:axId val="216662048"/>
        <c:scaling>
          <c:orientation val="maxMin"/>
        </c:scaling>
        <c:delete val="1"/>
        <c:axPos val="l"/>
        <c:numFmt formatCode="General" sourceLinked="1"/>
        <c:majorTickMark val="out"/>
        <c:minorTickMark val="none"/>
        <c:tickLblPos val="nextTo"/>
        <c:crossAx val="918901376"/>
        <c:crosses val="autoZero"/>
        <c:auto val="1"/>
        <c:lblAlgn val="ctr"/>
        <c:lblOffset val="100"/>
        <c:noMultiLvlLbl val="0"/>
      </c:catAx>
      <c:valAx>
        <c:axId val="918901376"/>
        <c:scaling>
          <c:orientation val="minMax"/>
          <c:max val="75"/>
        </c:scaling>
        <c:delete val="1"/>
        <c:axPos val="t"/>
        <c:numFmt formatCode="0" sourceLinked="1"/>
        <c:majorTickMark val="out"/>
        <c:minorTickMark val="none"/>
        <c:tickLblPos val="nextTo"/>
        <c:crossAx val="2166620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135354</xdr:colOff>
      <xdr:row>9</xdr:row>
      <xdr:rowOff>139358</xdr:rowOff>
    </xdr:from>
    <xdr:to>
      <xdr:col>3</xdr:col>
      <xdr:colOff>135354</xdr:colOff>
      <xdr:row>20</xdr:row>
      <xdr:rowOff>90237</xdr:rowOff>
    </xdr:to>
    <mc:AlternateContent xmlns:mc="http://schemas.openxmlformats.org/markup-compatibility/2006" xmlns:a14="http://schemas.microsoft.com/office/drawing/2010/main">
      <mc:Choice Requires="a14">
        <xdr:graphicFrame macro="">
          <xdr:nvGraphicFramePr>
            <xdr:cNvPr id="2" name="Survey Year">
              <a:extLst>
                <a:ext uri="{FF2B5EF4-FFF2-40B4-BE49-F238E27FC236}">
                  <a16:creationId xmlns:a16="http://schemas.microsoft.com/office/drawing/2014/main" id="{C278D99D-CE14-422D-AF8E-0C25DC99A10B}"/>
                </a:ext>
              </a:extLst>
            </xdr:cNvPr>
            <xdr:cNvGraphicFramePr/>
          </xdr:nvGraphicFramePr>
          <xdr:xfrm>
            <a:off x="0" y="0"/>
            <a:ext cx="0" cy="0"/>
          </xdr:xfrm>
          <a:graphic>
            <a:graphicData uri="http://schemas.microsoft.com/office/drawing/2010/slicer">
              <sle:slicer xmlns:sle="http://schemas.microsoft.com/office/drawing/2010/slicer" name="Survey Year"/>
            </a:graphicData>
          </a:graphic>
        </xdr:graphicFrame>
      </mc:Choice>
      <mc:Fallback xmlns="">
        <xdr:sp macro="" textlink="">
          <xdr:nvSpPr>
            <xdr:cNvPr id="0" name=""/>
            <xdr:cNvSpPr>
              <a:spLocks noTextEdit="1"/>
            </xdr:cNvSpPr>
          </xdr:nvSpPr>
          <xdr:spPr>
            <a:xfrm>
              <a:off x="135354" y="1853859"/>
              <a:ext cx="1834816" cy="181576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153904</xdr:colOff>
      <xdr:row>21</xdr:row>
      <xdr:rowOff>6011</xdr:rowOff>
    </xdr:from>
    <xdr:to>
      <xdr:col>3</xdr:col>
      <xdr:colOff>153904</xdr:colOff>
      <xdr:row>28</xdr:row>
      <xdr:rowOff>148885</xdr:rowOff>
    </xdr:to>
    <mc:AlternateContent xmlns:mc="http://schemas.openxmlformats.org/markup-compatibility/2006" xmlns:a14="http://schemas.microsoft.com/office/drawing/2010/main">
      <mc:Choice Requires="a14">
        <xdr:graphicFrame macro="">
          <xdr:nvGraphicFramePr>
            <xdr:cNvPr id="3" name="RegionLg">
              <a:extLst>
                <a:ext uri="{FF2B5EF4-FFF2-40B4-BE49-F238E27FC236}">
                  <a16:creationId xmlns:a16="http://schemas.microsoft.com/office/drawing/2014/main" id="{777EF8F4-AD40-47F7-AF6A-75FF5572EBC7}"/>
                </a:ext>
              </a:extLst>
            </xdr:cNvPr>
            <xdr:cNvGraphicFramePr/>
          </xdr:nvGraphicFramePr>
          <xdr:xfrm>
            <a:off x="0" y="0"/>
            <a:ext cx="0" cy="0"/>
          </xdr:xfrm>
          <a:graphic>
            <a:graphicData uri="http://schemas.microsoft.com/office/drawing/2010/slicer">
              <sle:slicer xmlns:sle="http://schemas.microsoft.com/office/drawing/2010/slicer" name="RegionLg"/>
            </a:graphicData>
          </a:graphic>
        </xdr:graphicFrame>
      </mc:Choice>
      <mc:Fallback xmlns="">
        <xdr:sp macro="" textlink="">
          <xdr:nvSpPr>
            <xdr:cNvPr id="0" name=""/>
            <xdr:cNvSpPr>
              <a:spLocks noTextEdit="1"/>
            </xdr:cNvSpPr>
          </xdr:nvSpPr>
          <xdr:spPr>
            <a:xfrm>
              <a:off x="153904" y="4006511"/>
              <a:ext cx="1834816" cy="147637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2</xdr:col>
      <xdr:colOff>170447</xdr:colOff>
      <xdr:row>29</xdr:row>
      <xdr:rowOff>10026</xdr:rowOff>
    </xdr:from>
    <xdr:to>
      <xdr:col>12</xdr:col>
      <xdr:colOff>457199</xdr:colOff>
      <xdr:row>37</xdr:row>
      <xdr:rowOff>175959</xdr:rowOff>
    </xdr:to>
    <xdr:graphicFrame macro="">
      <xdr:nvGraphicFramePr>
        <xdr:cNvPr id="4" name="Chart 3">
          <a:extLst>
            <a:ext uri="{FF2B5EF4-FFF2-40B4-BE49-F238E27FC236}">
              <a16:creationId xmlns:a16="http://schemas.microsoft.com/office/drawing/2014/main" id="{696A4149-0EDC-42C2-A95D-6CD0B2009B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28576</xdr:colOff>
      <xdr:row>4</xdr:row>
      <xdr:rowOff>85725</xdr:rowOff>
    </xdr:from>
    <xdr:to>
      <xdr:col>18</xdr:col>
      <xdr:colOff>295275</xdr:colOff>
      <xdr:row>16</xdr:row>
      <xdr:rowOff>123825</xdr:rowOff>
    </xdr:to>
    <xdr:graphicFrame macro="">
      <xdr:nvGraphicFramePr>
        <xdr:cNvPr id="5" name="Chart 4">
          <a:extLst>
            <a:ext uri="{FF2B5EF4-FFF2-40B4-BE49-F238E27FC236}">
              <a16:creationId xmlns:a16="http://schemas.microsoft.com/office/drawing/2014/main" id="{E15D83DE-D815-484C-8C2B-0291FAE80B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47624</xdr:colOff>
      <xdr:row>17</xdr:row>
      <xdr:rowOff>18048</xdr:rowOff>
    </xdr:from>
    <xdr:to>
      <xdr:col>18</xdr:col>
      <xdr:colOff>285749</xdr:colOff>
      <xdr:row>29</xdr:row>
      <xdr:rowOff>46623</xdr:rowOff>
    </xdr:to>
    <xdr:graphicFrame macro="">
      <xdr:nvGraphicFramePr>
        <xdr:cNvPr id="6" name="Chart 5">
          <a:extLst>
            <a:ext uri="{FF2B5EF4-FFF2-40B4-BE49-F238E27FC236}">
              <a16:creationId xmlns:a16="http://schemas.microsoft.com/office/drawing/2014/main" id="{E6FF0FF9-777B-4664-8F71-72301598CD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266700</xdr:colOff>
      <xdr:row>4</xdr:row>
      <xdr:rowOff>95250</xdr:rowOff>
    </xdr:from>
    <xdr:to>
      <xdr:col>12</xdr:col>
      <xdr:colOff>466726</xdr:colOff>
      <xdr:row>13</xdr:row>
      <xdr:rowOff>19050</xdr:rowOff>
    </xdr:to>
    <xdr:graphicFrame macro="">
      <xdr:nvGraphicFramePr>
        <xdr:cNvPr id="7" name="Chart 6">
          <a:extLst>
            <a:ext uri="{FF2B5EF4-FFF2-40B4-BE49-F238E27FC236}">
              <a16:creationId xmlns:a16="http://schemas.microsoft.com/office/drawing/2014/main" id="{76A2E2EE-EBC5-4582-A7C4-9109975D0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57151</xdr:colOff>
      <xdr:row>29</xdr:row>
      <xdr:rowOff>133351</xdr:rowOff>
    </xdr:from>
    <xdr:to>
      <xdr:col>18</xdr:col>
      <xdr:colOff>247650</xdr:colOff>
      <xdr:row>45</xdr:row>
      <xdr:rowOff>47625</xdr:rowOff>
    </xdr:to>
    <xdr:graphicFrame macro="">
      <xdr:nvGraphicFramePr>
        <xdr:cNvPr id="8" name="Chart 7">
          <a:extLst>
            <a:ext uri="{FF2B5EF4-FFF2-40B4-BE49-F238E27FC236}">
              <a16:creationId xmlns:a16="http://schemas.microsoft.com/office/drawing/2014/main" id="{02069FD0-F077-4909-B20E-ED7954CC30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409575</xdr:colOff>
      <xdr:row>43</xdr:row>
      <xdr:rowOff>104775</xdr:rowOff>
    </xdr:from>
    <xdr:to>
      <xdr:col>17</xdr:col>
      <xdr:colOff>600075</xdr:colOff>
      <xdr:row>44</xdr:row>
      <xdr:rowOff>180975</xdr:rowOff>
    </xdr:to>
    <xdr:sp macro="" textlink="">
      <xdr:nvSpPr>
        <xdr:cNvPr id="9" name="TextBox 8">
          <a:extLst>
            <a:ext uri="{FF2B5EF4-FFF2-40B4-BE49-F238E27FC236}">
              <a16:creationId xmlns:a16="http://schemas.microsoft.com/office/drawing/2014/main" id="{E5263AE2-FA39-4365-86A4-22EF20D94433}"/>
            </a:ext>
          </a:extLst>
        </xdr:cNvPr>
        <xdr:cNvSpPr txBox="1"/>
      </xdr:nvSpPr>
      <xdr:spPr>
        <a:xfrm>
          <a:off x="8334375" y="8105775"/>
          <a:ext cx="262890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Nunito" panose="00000500000000000000" pitchFamily="2" charset="0"/>
            </a:rPr>
            <a:t>      Minimum	Average</a:t>
          </a:r>
          <a:r>
            <a:rPr lang="en-US" sz="1000" baseline="0">
              <a:latin typeface="Nunito" panose="00000500000000000000" pitchFamily="2" charset="0"/>
            </a:rPr>
            <a:t>      </a:t>
          </a:r>
          <a:r>
            <a:rPr lang="en-US" sz="1000">
              <a:latin typeface="Nunito" panose="00000500000000000000" pitchFamily="2" charset="0"/>
            </a:rPr>
            <a:t>Maximum</a:t>
          </a:r>
        </a:p>
      </xdr:txBody>
    </xdr:sp>
    <xdr:clientData/>
  </xdr:twoCellAnchor>
  <xdr:twoCellAnchor>
    <xdr:from>
      <xdr:col>2</xdr:col>
      <xdr:colOff>170447</xdr:colOff>
      <xdr:row>38</xdr:row>
      <xdr:rowOff>152897</xdr:rowOff>
    </xdr:from>
    <xdr:to>
      <xdr:col>12</xdr:col>
      <xdr:colOff>438150</xdr:colOff>
      <xdr:row>45</xdr:row>
      <xdr:rowOff>38597</xdr:rowOff>
    </xdr:to>
    <xdr:graphicFrame macro="">
      <xdr:nvGraphicFramePr>
        <xdr:cNvPr id="10" name="Chart 9">
          <a:extLst>
            <a:ext uri="{FF2B5EF4-FFF2-40B4-BE49-F238E27FC236}">
              <a16:creationId xmlns:a16="http://schemas.microsoft.com/office/drawing/2014/main" id="{75F0B47C-CCC6-4C9E-BBCD-4C5D36B60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270709</xdr:colOff>
      <xdr:row>13</xdr:row>
      <xdr:rowOff>124326</xdr:rowOff>
    </xdr:from>
    <xdr:to>
      <xdr:col>12</xdr:col>
      <xdr:colOff>476249</xdr:colOff>
      <xdr:row>27</xdr:row>
      <xdr:rowOff>71939</xdr:rowOff>
    </xdr:to>
    <xdr:graphicFrame macro="">
      <xdr:nvGraphicFramePr>
        <xdr:cNvPr id="11" name="Chart 10">
          <a:extLst>
            <a:ext uri="{FF2B5EF4-FFF2-40B4-BE49-F238E27FC236}">
              <a16:creationId xmlns:a16="http://schemas.microsoft.com/office/drawing/2014/main" id="{DE1D2B8F-2B02-41E3-87AA-664CA22A8D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xdr:row>
      <xdr:rowOff>20053</xdr:rowOff>
    </xdr:from>
    <xdr:to>
      <xdr:col>19</xdr:col>
      <xdr:colOff>1</xdr:colOff>
      <xdr:row>3</xdr:row>
      <xdr:rowOff>60158</xdr:rowOff>
    </xdr:to>
    <xdr:sp macro="" textlink="">
      <xdr:nvSpPr>
        <xdr:cNvPr id="12" name="TextBox 11">
          <a:extLst>
            <a:ext uri="{FF2B5EF4-FFF2-40B4-BE49-F238E27FC236}">
              <a16:creationId xmlns:a16="http://schemas.microsoft.com/office/drawing/2014/main" id="{C5C9E833-F720-F703-AE01-37C2676D6017}"/>
            </a:ext>
          </a:extLst>
        </xdr:cNvPr>
        <xdr:cNvSpPr txBox="1"/>
      </xdr:nvSpPr>
      <xdr:spPr>
        <a:xfrm>
          <a:off x="0" y="210553"/>
          <a:ext cx="11620501" cy="421105"/>
        </a:xfrm>
        <a:prstGeom prst="rect">
          <a:avLst/>
        </a:prstGeom>
        <a:solidFill>
          <a:srgbClr val="18453B"/>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solidFill>
                <a:schemeClr val="bg1"/>
              </a:solidFill>
              <a:latin typeface="Nunito" panose="00000500000000000000" pitchFamily="2" charset="0"/>
            </a:rPr>
            <a:t>MSU National</a:t>
          </a:r>
          <a:r>
            <a:rPr lang="en-US" sz="1400" b="1" baseline="0">
              <a:solidFill>
                <a:schemeClr val="bg1"/>
              </a:solidFill>
              <a:latin typeface="Nunito" panose="00000500000000000000" pitchFamily="2" charset="0"/>
            </a:rPr>
            <a:t> Food Hub Survey Data Dashboard</a:t>
          </a:r>
          <a:r>
            <a:rPr lang="en-US" sz="1400" b="1" baseline="30000">
              <a:solidFill>
                <a:schemeClr val="bg1"/>
              </a:solidFill>
              <a:latin typeface="Nunito" panose="00000500000000000000" pitchFamily="2" charset="0"/>
            </a:rPr>
            <a:t>1</a:t>
          </a:r>
        </a:p>
      </xdr:txBody>
    </xdr:sp>
    <xdr:clientData/>
  </xdr:twoCellAnchor>
  <xdr:twoCellAnchor>
    <xdr:from>
      <xdr:col>0</xdr:col>
      <xdr:colOff>170446</xdr:colOff>
      <xdr:row>4</xdr:row>
      <xdr:rowOff>80211</xdr:rowOff>
    </xdr:from>
    <xdr:to>
      <xdr:col>3</xdr:col>
      <xdr:colOff>140367</xdr:colOff>
      <xdr:row>9</xdr:row>
      <xdr:rowOff>70184</xdr:rowOff>
    </xdr:to>
    <xdr:sp macro="" textlink="">
      <xdr:nvSpPr>
        <xdr:cNvPr id="13" name="TextBox 12">
          <a:extLst>
            <a:ext uri="{FF2B5EF4-FFF2-40B4-BE49-F238E27FC236}">
              <a16:creationId xmlns:a16="http://schemas.microsoft.com/office/drawing/2014/main" id="{346264D0-0FC7-F9C7-17A6-F6CF28F0267D}"/>
            </a:ext>
          </a:extLst>
        </xdr:cNvPr>
        <xdr:cNvSpPr txBox="1"/>
      </xdr:nvSpPr>
      <xdr:spPr>
        <a:xfrm>
          <a:off x="170446" y="842211"/>
          <a:ext cx="1804737" cy="942473"/>
        </a:xfrm>
        <a:prstGeom prst="rect">
          <a:avLst/>
        </a:prstGeom>
        <a:solidFill>
          <a:srgbClr val="00818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50" i="0">
              <a:solidFill>
                <a:schemeClr val="bg1"/>
              </a:solidFill>
              <a:latin typeface="Nunito" panose="00000500000000000000" pitchFamily="2" charset="0"/>
              <a:ea typeface="Cambria Math" panose="02040503050406030204" pitchFamily="18" charset="0"/>
            </a:rPr>
            <a:t>Instructions: Choose a survey year</a:t>
          </a:r>
          <a:r>
            <a:rPr lang="en-US" sz="950" i="0" baseline="30000">
              <a:solidFill>
                <a:schemeClr val="bg1"/>
              </a:solidFill>
              <a:latin typeface="Nunito" panose="00000500000000000000" pitchFamily="2" charset="0"/>
              <a:ea typeface="Cambria Math" panose="02040503050406030204" pitchFamily="18" charset="0"/>
            </a:rPr>
            <a:t>2</a:t>
          </a:r>
          <a:r>
            <a:rPr lang="en-US" sz="950" i="0" baseline="0">
              <a:solidFill>
                <a:schemeClr val="bg1"/>
              </a:solidFill>
              <a:latin typeface="Nunito" panose="00000500000000000000" pitchFamily="2" charset="0"/>
              <a:ea typeface="Cambria Math" panose="02040503050406030204" pitchFamily="18" charset="0"/>
            </a:rPr>
            <a:t> </a:t>
          </a:r>
          <a:r>
            <a:rPr lang="en-US" sz="950" i="0">
              <a:solidFill>
                <a:schemeClr val="bg1"/>
              </a:solidFill>
              <a:latin typeface="Nunito" panose="00000500000000000000" pitchFamily="2" charset="0"/>
              <a:ea typeface="Cambria Math" panose="02040503050406030204" pitchFamily="18" charset="0"/>
            </a:rPr>
            <a:t>and, if desired,</a:t>
          </a:r>
          <a:r>
            <a:rPr lang="en-US" sz="950" i="0" baseline="0">
              <a:solidFill>
                <a:schemeClr val="bg1"/>
              </a:solidFill>
              <a:latin typeface="Nunito" panose="00000500000000000000" pitchFamily="2" charset="0"/>
              <a:ea typeface="Cambria Math" panose="02040503050406030204" pitchFamily="18" charset="0"/>
            </a:rPr>
            <a:t> a U.S. region. Clear filters by clicking the button with the X in the upper right corner.</a:t>
          </a:r>
          <a:endParaRPr lang="en-US" sz="950" i="0">
            <a:solidFill>
              <a:schemeClr val="bg1"/>
            </a:solidFill>
            <a:latin typeface="Nunito" panose="00000500000000000000" pitchFamily="2" charset="0"/>
            <a:ea typeface="Cambria Math" panose="02040503050406030204" pitchFamily="18" charset="0"/>
          </a:endParaRPr>
        </a:p>
      </xdr:txBody>
    </xdr:sp>
    <xdr:clientData/>
  </xdr:twoCellAnchor>
  <xdr:twoCellAnchor>
    <xdr:from>
      <xdr:col>19</xdr:col>
      <xdr:colOff>270711</xdr:colOff>
      <xdr:row>7</xdr:row>
      <xdr:rowOff>90237</xdr:rowOff>
    </xdr:from>
    <xdr:to>
      <xdr:col>23</xdr:col>
      <xdr:colOff>541421</xdr:colOff>
      <xdr:row>27</xdr:row>
      <xdr:rowOff>180474</xdr:rowOff>
    </xdr:to>
    <xdr:sp macro="" textlink="">
      <xdr:nvSpPr>
        <xdr:cNvPr id="14" name="TextBox 13">
          <a:extLst>
            <a:ext uri="{FF2B5EF4-FFF2-40B4-BE49-F238E27FC236}">
              <a16:creationId xmlns:a16="http://schemas.microsoft.com/office/drawing/2014/main" id="{7CE85954-5B04-6041-3AE5-344FB2159691}"/>
            </a:ext>
          </a:extLst>
        </xdr:cNvPr>
        <xdr:cNvSpPr txBox="1"/>
      </xdr:nvSpPr>
      <xdr:spPr>
        <a:xfrm>
          <a:off x="11891211" y="1423737"/>
          <a:ext cx="2717131" cy="3900237"/>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Footnotes:</a:t>
          </a:r>
        </a:p>
        <a:p>
          <a:r>
            <a:rPr lang="en-US" sz="1100" baseline="30000"/>
            <a:t>1</a:t>
          </a:r>
          <a:r>
            <a:rPr lang="en-US" sz="1100" baseline="0"/>
            <a:t>Due to differences in analysis procedures and cagtegorization, the figures reported in the dashboard may vary from those in previously published reports. </a:t>
          </a:r>
        </a:p>
        <a:p>
          <a:endParaRPr lang="en-US" sz="800" baseline="0"/>
        </a:p>
        <a:p>
          <a:r>
            <a:rPr lang="en-US" sz="1100" baseline="30000"/>
            <a:t>2</a:t>
          </a:r>
          <a:r>
            <a:rPr lang="en-US" sz="1100" baseline="0"/>
            <a:t>If more than one survey year is selected, organizations that responded to the survey in multiple years will be represented more than once. </a:t>
          </a:r>
        </a:p>
        <a:p>
          <a:endParaRPr lang="en-US" sz="800" baseline="0"/>
        </a:p>
        <a:p>
          <a:r>
            <a:rPr lang="en-US" sz="1100" baseline="30000"/>
            <a:t>3</a:t>
          </a:r>
          <a:r>
            <a:rPr lang="en-US" sz="1100" baseline="0"/>
            <a:t>The N displayed is the total number of respondents in the selected survey year but</a:t>
          </a:r>
          <a:r>
            <a:rPr lang="en-US" sz="1100"/>
            <a:t> does not reflect missing data for specific variables.</a:t>
          </a:r>
        </a:p>
        <a:p>
          <a:endParaRPr lang="en-US" sz="800"/>
        </a:p>
        <a:p>
          <a:r>
            <a:rPr lang="en-US" sz="1100" baseline="30000"/>
            <a:t>4</a:t>
          </a:r>
          <a:r>
            <a:rPr lang="en-US" sz="1100"/>
            <a:t>The "institutions" category includes K-12 schools, colleges</a:t>
          </a:r>
          <a:r>
            <a:rPr lang="en-US" sz="1100" baseline="0"/>
            <a:t> and universities, hospitals, adult care facilities, emergency food facilities, and PreK and ECE centers.</a:t>
          </a:r>
        </a:p>
        <a:p>
          <a:endParaRPr lang="en-US" sz="800"/>
        </a:p>
        <a:p>
          <a:r>
            <a:rPr lang="en-US" sz="1100" baseline="30000"/>
            <a:t>5</a:t>
          </a:r>
          <a:r>
            <a:rPr lang="en-US" sz="1100"/>
            <a:t>The "other" category includes uncategorized</a:t>
          </a:r>
          <a:r>
            <a:rPr lang="en-US" sz="1100" baseline="0"/>
            <a:t> sales.</a:t>
          </a:r>
          <a:endParaRPr lang="en-US" sz="1100"/>
        </a:p>
      </xdr:txBody>
    </xdr:sp>
    <xdr:clientData/>
  </xdr:twoCellAnchor>
  <xdr:twoCellAnchor>
    <xdr:from>
      <xdr:col>19</xdr:col>
      <xdr:colOff>220579</xdr:colOff>
      <xdr:row>28</xdr:row>
      <xdr:rowOff>130342</xdr:rowOff>
    </xdr:from>
    <xdr:to>
      <xdr:col>24</xdr:col>
      <xdr:colOff>110290</xdr:colOff>
      <xdr:row>38</xdr:row>
      <xdr:rowOff>65931</xdr:rowOff>
    </xdr:to>
    <xdr:grpSp>
      <xdr:nvGrpSpPr>
        <xdr:cNvPr id="26" name="Group 25">
          <a:extLst>
            <a:ext uri="{FF2B5EF4-FFF2-40B4-BE49-F238E27FC236}">
              <a16:creationId xmlns:a16="http://schemas.microsoft.com/office/drawing/2014/main" id="{3C0AD3BE-C27A-533F-EDAF-EA20EBA4DD7D}"/>
            </a:ext>
          </a:extLst>
        </xdr:cNvPr>
        <xdr:cNvGrpSpPr/>
      </xdr:nvGrpSpPr>
      <xdr:grpSpPr>
        <a:xfrm>
          <a:off x="11841079" y="5464342"/>
          <a:ext cx="2947737" cy="1880694"/>
          <a:chOff x="11841079" y="5464342"/>
          <a:chExt cx="2947737" cy="1870668"/>
        </a:xfrm>
      </xdr:grpSpPr>
      <xdr:pic>
        <xdr:nvPicPr>
          <xdr:cNvPr id="20" name="Picture 19">
            <a:extLst>
              <a:ext uri="{FF2B5EF4-FFF2-40B4-BE49-F238E27FC236}">
                <a16:creationId xmlns:a16="http://schemas.microsoft.com/office/drawing/2014/main" id="{78B39DFC-1610-27CC-003C-FC15ACBF93F7}"/>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r="10940" b="13366"/>
          <a:stretch/>
        </xdr:blipFill>
        <xdr:spPr>
          <a:xfrm>
            <a:off x="11841079" y="5464342"/>
            <a:ext cx="2747210" cy="1870668"/>
          </a:xfrm>
          <a:prstGeom prst="rect">
            <a:avLst/>
          </a:prstGeom>
        </xdr:spPr>
      </xdr:pic>
      <xdr:sp macro="" textlink="">
        <xdr:nvSpPr>
          <xdr:cNvPr id="21" name="TextBox 20">
            <a:extLst>
              <a:ext uri="{FF2B5EF4-FFF2-40B4-BE49-F238E27FC236}">
                <a16:creationId xmlns:a16="http://schemas.microsoft.com/office/drawing/2014/main" id="{0DFB5E80-F2FB-D996-5D2A-464EA9B37D1E}"/>
              </a:ext>
            </a:extLst>
          </xdr:cNvPr>
          <xdr:cNvSpPr txBox="1"/>
        </xdr:nvSpPr>
        <xdr:spPr>
          <a:xfrm>
            <a:off x="14417842" y="6687553"/>
            <a:ext cx="370974" cy="43113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sp macro="" textlink="">
        <xdr:nvSpPr>
          <xdr:cNvPr id="22" name="TextBox 21">
            <a:extLst>
              <a:ext uri="{FF2B5EF4-FFF2-40B4-BE49-F238E27FC236}">
                <a16:creationId xmlns:a16="http://schemas.microsoft.com/office/drawing/2014/main" id="{99D770E8-74E0-5F72-DB2E-DA253497B2EF}"/>
              </a:ext>
            </a:extLst>
          </xdr:cNvPr>
          <xdr:cNvSpPr txBox="1"/>
        </xdr:nvSpPr>
        <xdr:spPr>
          <a:xfrm>
            <a:off x="13014157" y="6106027"/>
            <a:ext cx="802106" cy="330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Midwest</a:t>
            </a:r>
          </a:p>
        </xdr:txBody>
      </xdr:sp>
      <xdr:sp macro="" textlink="">
        <xdr:nvSpPr>
          <xdr:cNvPr id="23" name="TextBox 22">
            <a:extLst>
              <a:ext uri="{FF2B5EF4-FFF2-40B4-BE49-F238E27FC236}">
                <a16:creationId xmlns:a16="http://schemas.microsoft.com/office/drawing/2014/main" id="{A97CD67C-9EF2-44DE-BDAA-71EA4A8D0C41}"/>
              </a:ext>
            </a:extLst>
          </xdr:cNvPr>
          <xdr:cNvSpPr txBox="1"/>
        </xdr:nvSpPr>
        <xdr:spPr>
          <a:xfrm>
            <a:off x="12292264" y="6075948"/>
            <a:ext cx="601579" cy="330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West</a:t>
            </a:r>
          </a:p>
        </xdr:txBody>
      </xdr:sp>
      <xdr:sp macro="" textlink="">
        <xdr:nvSpPr>
          <xdr:cNvPr id="24" name="TextBox 23">
            <a:extLst>
              <a:ext uri="{FF2B5EF4-FFF2-40B4-BE49-F238E27FC236}">
                <a16:creationId xmlns:a16="http://schemas.microsoft.com/office/drawing/2014/main" id="{84411014-5FA1-480F-8ED8-3933DCA885BA}"/>
              </a:ext>
            </a:extLst>
          </xdr:cNvPr>
          <xdr:cNvSpPr txBox="1"/>
        </xdr:nvSpPr>
        <xdr:spPr>
          <a:xfrm>
            <a:off x="13505448" y="6527131"/>
            <a:ext cx="701841" cy="330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South</a:t>
            </a:r>
          </a:p>
        </xdr:txBody>
      </xdr:sp>
      <xdr:sp macro="" textlink="">
        <xdr:nvSpPr>
          <xdr:cNvPr id="25" name="TextBox 24">
            <a:extLst>
              <a:ext uri="{FF2B5EF4-FFF2-40B4-BE49-F238E27FC236}">
                <a16:creationId xmlns:a16="http://schemas.microsoft.com/office/drawing/2014/main" id="{2C309D27-48C6-49F6-9CB0-43B6C68015AB}"/>
              </a:ext>
            </a:extLst>
          </xdr:cNvPr>
          <xdr:cNvSpPr txBox="1"/>
        </xdr:nvSpPr>
        <xdr:spPr>
          <a:xfrm>
            <a:off x="13906500" y="5554579"/>
            <a:ext cx="802106" cy="330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Northeast</a:t>
            </a:r>
          </a:p>
        </xdr:txBody>
      </xdr:sp>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olasanti, Kathryn" refreshedDate="45924.7212" createdVersion="8" refreshedVersion="8" minRefreshableVersion="3" recordCount="707" xr:uid="{32022727-BB51-44F5-B626-50A63A39535C}">
  <cacheSource type="worksheet">
    <worksheetSource ref="A1:BL708" sheet="Dataset"/>
  </cacheSource>
  <cacheFields count="64">
    <cacheField name="Survey Year" numFmtId="0">
      <sharedItems containsSemiMixedTypes="0" containsString="0" containsNumber="1" containsInteger="1" minValue="2013" maxValue="2025" count="7">
        <n v="2013"/>
        <n v="2015"/>
        <n v="2017"/>
        <n v="2019"/>
        <n v="2021"/>
        <n v="2025"/>
        <n v="2024" u="1"/>
      </sharedItems>
    </cacheField>
    <cacheField name="ID" numFmtId="0">
      <sharedItems containsMixedTypes="1" containsNumber="1" containsInteger="1" minValue="100" maxValue="207"/>
    </cacheField>
    <cacheField name="State" numFmtId="0">
      <sharedItems/>
    </cacheField>
    <cacheField name="Zip" numFmtId="0">
      <sharedItems containsBlank="1" containsMixedTypes="1" containsNumber="1" containsInteger="1" minValue="1226" maxValue="99801"/>
    </cacheField>
    <cacheField name="Region" numFmtId="0">
      <sharedItems/>
    </cacheField>
    <cacheField name="RegionLg" numFmtId="0">
      <sharedItems count="4">
        <s v="South"/>
        <s v="West"/>
        <s v="Northeast"/>
        <s v="Midwest"/>
      </sharedItems>
    </cacheField>
    <cacheField name="LegalStat" numFmtId="0">
      <sharedItems/>
    </cacheField>
    <cacheField name="LegalStat_Other_TEXT" numFmtId="0">
      <sharedItems containsBlank="1" longText="1"/>
    </cacheField>
    <cacheField name="LegalStatCat" numFmtId="0">
      <sharedItems count="4">
        <s v="Nonprofit"/>
        <s v="Cooperative"/>
        <s v="For-profit"/>
        <s v="Other"/>
      </sharedItems>
    </cacheField>
    <cacheField name="Year" numFmtId="0">
      <sharedItems containsString="0" containsBlank="1" containsNumber="1" containsInteger="1" minValue="1870" maxValue="2024"/>
    </cacheField>
    <cacheField name="YearsinOperation" numFmtId="0">
      <sharedItems containsString="0" containsBlank="1" containsNumber="1" containsInteger="1" minValue="0" maxValue="145" count="62">
        <n v="1"/>
        <n v="0"/>
        <n v="2"/>
        <n v="39"/>
        <n v="14"/>
        <n v="22"/>
        <n v="17"/>
        <n v="122"/>
        <n v="25"/>
        <n v="143"/>
        <n v="19"/>
        <n v="16"/>
        <n v="12"/>
        <n v="35"/>
        <n v="20"/>
        <n v="32"/>
        <n v="27"/>
        <n v="13"/>
        <n v="56"/>
        <n v="24"/>
        <n v="108"/>
        <n v="43"/>
        <n v="15"/>
        <n v="3"/>
        <n v="4"/>
        <n v="5"/>
        <n v="6"/>
        <n v="8"/>
        <n v="7"/>
        <n v="9"/>
        <n v="10"/>
        <m/>
        <n v="11"/>
        <n v="58"/>
        <n v="145"/>
        <n v="37"/>
        <n v="18"/>
        <n v="29"/>
        <n v="34"/>
        <n v="26"/>
        <n v="41"/>
        <n v="59"/>
        <n v="21"/>
        <n v="28"/>
        <n v="126"/>
        <n v="60"/>
        <n v="23"/>
        <n v="36"/>
        <n v="31"/>
        <n v="61"/>
        <n v="82"/>
        <n v="44"/>
        <n v="45"/>
        <n v="55"/>
        <n v="30"/>
        <n v="130"/>
        <n v="47"/>
        <n v="48"/>
        <n v="51"/>
        <n v="53"/>
        <n v="135"/>
        <n v="88"/>
      </sharedItems>
    </cacheField>
    <cacheField name="YearsinOp_Cat" numFmtId="0">
      <sharedItems containsBlank="1" count="7">
        <s v="0 - 2 years"/>
        <s v="over 20 years"/>
        <s v="11 - 15 years"/>
        <s v="16 - 20 years"/>
        <s v="3 - 5 years"/>
        <s v="6 - 10 years"/>
        <m/>
      </sharedItems>
    </cacheField>
    <cacheField name="YearsinOp_Cat_2" numFmtId="0">
      <sharedItems containsBlank="1"/>
    </cacheField>
    <cacheField name="BusModel" numFmtId="0">
      <sharedItems containsBlank="1" count="5">
        <m/>
        <s v="Primarily wholesale"/>
        <s v="Hybrid"/>
        <s v="Primarily direct to consumer"/>
        <s v="Other"/>
      </sharedItems>
    </cacheField>
    <cacheField name="Revenue" numFmtId="164">
      <sharedItems containsString="0" containsBlank="1" containsNumber="1" minValue="100" maxValue="100000000"/>
    </cacheField>
    <cacheField name="GrossSales" numFmtId="164">
      <sharedItems containsString="0" containsBlank="1" containsNumber="1" minValue="45" maxValue="96000000"/>
    </cacheField>
    <cacheField name="Expenses" numFmtId="0">
      <sharedItems containsString="0" containsBlank="1" containsNumber="1" minValue="90" maxValue="74935000"/>
    </cacheField>
    <cacheField name="OER" numFmtId="2">
      <sharedItems containsBlank="1" containsMixedTypes="1" containsNumber="1" minValue="4.5009206142438439E-2" maxValue="9.7550000000000008"/>
    </cacheField>
    <cacheField name="ProdCategory%Total" numFmtId="0">
      <sharedItems containsString="0" containsBlank="1" containsNumber="1" minValue="0" maxValue="100.7"/>
    </cacheField>
    <cacheField name="ProdCategory%_FreshFV" numFmtId="0">
      <sharedItems containsString="0" containsBlank="1" containsNumber="1" minValue="0" maxValue="100"/>
    </cacheField>
    <cacheField name="ProdCategory%_ProcessedFV" numFmtId="0">
      <sharedItems containsString="0" containsBlank="1" containsNumber="1" minValue="0" maxValue="100"/>
    </cacheField>
    <cacheField name="ProdCategory%_Meat" numFmtId="0">
      <sharedItems containsString="0" containsBlank="1" containsNumber="1" minValue="0" maxValue="100"/>
    </cacheField>
    <cacheField name="ProdCategory%_Fish" numFmtId="0">
      <sharedItems containsString="0" containsBlank="1" containsNumber="1" minValue="0" maxValue="30"/>
    </cacheField>
    <cacheField name="ProdCategory%_Dairy" numFmtId="0">
      <sharedItems containsString="0" containsBlank="1" containsNumber="1" minValue="0" maxValue="100"/>
    </cacheField>
    <cacheField name="ProdCategory%_Eggs" numFmtId="0">
      <sharedItems containsString="0" containsBlank="1" containsNumber="1" minValue="0" maxValue="90"/>
    </cacheField>
    <cacheField name="ProdCategory%_Grains" numFmtId="0">
      <sharedItems containsString="0" containsBlank="1" containsNumber="1" minValue="0" maxValue="100"/>
    </cacheField>
    <cacheField name="ProdCategory%_Baked" numFmtId="0">
      <sharedItems containsString="0" containsBlank="1" containsNumber="1" minValue="0" maxValue="75"/>
    </cacheField>
    <cacheField name="ProdCategory%_Coffee" numFmtId="0">
      <sharedItems containsString="0" containsBlank="1" containsNumber="1" minValue="0" maxValue="12"/>
    </cacheField>
    <cacheField name="ProdCategory%_ValueAdd" numFmtId="0">
      <sharedItems containsString="0" containsBlank="1" containsNumber="1" minValue="0" maxValue="100"/>
    </cacheField>
    <cacheField name="ProdCategory%_Alcohol" numFmtId="0">
      <sharedItems containsString="0" containsBlank="1" containsNumber="1" minValue="0" maxValue="13"/>
    </cacheField>
    <cacheField name="ProdCategory%_NonFood" numFmtId="0">
      <sharedItems containsString="0" containsBlank="1" containsNumber="1" minValue="0" maxValue="100"/>
    </cacheField>
    <cacheField name="ProdCategory%_Other1" numFmtId="0">
      <sharedItems containsString="0" containsBlank="1" containsNumber="1" minValue="-8.6" maxValue="100"/>
    </cacheField>
    <cacheField name="ProdCategory%_Other1_TEXT" numFmtId="0">
      <sharedItems containsBlank="1" containsMixedTypes="1" containsNumber="1" containsInteger="1" minValue="0" maxValue="0"/>
    </cacheField>
    <cacheField name="ProdCategory%_Other2" numFmtId="0">
      <sharedItems containsString="0" containsBlank="1" containsNumber="1" minValue="0" maxValue="24.076380240763804"/>
    </cacheField>
    <cacheField name="ProdCategory%_Other2_TEXT" numFmtId="0">
      <sharedItems containsBlank="1" containsMixedTypes="1" containsNumber="1" containsInteger="1" minValue="0" maxValue="0"/>
    </cacheField>
    <cacheField name="ProdCategory%_Other3" numFmtId="0">
      <sharedItems containsString="0" containsBlank="1" containsNumber="1" minValue="-11.296263515627084" maxValue="24.76"/>
    </cacheField>
    <cacheField name="ProdCategory%_Other3_TEXT" numFmtId="0">
      <sharedItems containsBlank="1"/>
    </cacheField>
    <cacheField name="ProdCategoryMeat+Fish" numFmtId="0">
      <sharedItems containsString="0" containsBlank="1" containsNumber="1" minValue="0" maxValue="100"/>
    </cacheField>
    <cacheField name="ProdCategoryOtherCombined" numFmtId="0">
      <sharedItems containsString="0" containsBlank="1" containsNumber="1" minValue="-1.2599999999999998" maxValue="100"/>
    </cacheField>
    <cacheField name="Customer%Total" numFmtId="1">
      <sharedItems containsString="0" containsBlank="1" containsNumber="1" minValue="0" maxValue="100.44985498152739"/>
    </cacheField>
    <cacheField name="CustomerType%_Direct" numFmtId="0">
      <sharedItems containsString="0" containsBlank="1" containsNumber="1" minValue="0" maxValue="102.56410256410255"/>
    </cacheField>
    <cacheField name="CustomerType%_LgRetail" numFmtId="0">
      <sharedItems containsString="0" containsBlank="1" containsNumber="1" minValue="0" maxValue="100"/>
    </cacheField>
    <cacheField name="CustomerType%_SmRetail" numFmtId="0">
      <sharedItems containsString="0" containsBlank="1" containsNumber="1" minValue="0" maxValue="100"/>
    </cacheField>
    <cacheField name="CustomerType%_Restaurants" numFmtId="0">
      <sharedItems containsString="0" containsBlank="1" containsNumber="1" minValue="0" maxValue="100.00063347269732"/>
    </cacheField>
    <cacheField name="CustomerType%_Distributors" numFmtId="0">
      <sharedItems containsString="0" containsBlank="1" containsNumber="1" minValue="0" maxValue="100"/>
    </cacheField>
    <cacheField name="CustomerType%_Hubs" numFmtId="0">
      <sharedItems containsBlank="1" containsMixedTypes="1" containsNumber="1" minValue="0" maxValue="51"/>
    </cacheField>
    <cacheField name="CustomerType%_Processors" numFmtId="0">
      <sharedItems containsString="0" containsBlank="1" containsNumber="1" minValue="0" maxValue="100"/>
    </cacheField>
    <cacheField name="CustomerType%_ECE" numFmtId="0">
      <sharedItems containsString="0" containsBlank="1" containsNumber="1" minValue="0" maxValue="21.758947024910256"/>
    </cacheField>
    <cacheField name="CustomerType%_K12" numFmtId="0">
      <sharedItems containsString="0" containsBlank="1" containsNumber="1" minValue="0" maxValue="100"/>
    </cacheField>
    <cacheField name="CustomerType%_College" numFmtId="0">
      <sharedItems containsString="0" containsBlank="1" containsNumber="1" minValue="0" maxValue="100"/>
    </cacheField>
    <cacheField name="CustomerType%_Hospitals" numFmtId="0">
      <sharedItems containsString="0" containsBlank="1" containsNumber="1" minValue="0" maxValue="62.771674099858586"/>
    </cacheField>
    <cacheField name="CustomerType%_AdultCare" numFmtId="0">
      <sharedItems containsString="0" containsBlank="1" containsNumber="1" minValue="0" maxValue="30"/>
    </cacheField>
    <cacheField name="CustomerType%_Pantries" numFmtId="0">
      <sharedItems containsBlank="1" containsMixedTypes="1" containsNumber="1" minValue="0" maxValue="100"/>
    </cacheField>
    <cacheField name="CustomerType%_Other1" numFmtId="0">
      <sharedItems containsString="0" containsBlank="1" containsNumber="1" minValue="0" maxValue="100"/>
    </cacheField>
    <cacheField name="CustomerType%_Other1_TEXT" numFmtId="0">
      <sharedItems containsBlank="1"/>
    </cacheField>
    <cacheField name="CustomerType%_Other2" numFmtId="0">
      <sharedItems containsString="0" containsBlank="1" containsNumber="1" minValue="-12.820512820512819" maxValue="99"/>
    </cacheField>
    <cacheField name="CustomerType#_Other2_TEXT" numFmtId="0">
      <sharedItems containsBlank="1"/>
    </cacheField>
    <cacheField name="CustType%_RetailTotal" numFmtId="0">
      <sharedItems containsString="0" containsBlank="1" containsNumber="1" minValue="0" maxValue="100"/>
    </cacheField>
    <cacheField name="CustType%_DistTotal" numFmtId="0">
      <sharedItems containsString="0" containsBlank="1" containsNumber="1" minValue="0" maxValue="100"/>
    </cacheField>
    <cacheField name="CustType%_InstTotal" numFmtId="0">
      <sharedItems containsString="0" containsBlank="1" containsNumber="1" minValue="0" maxValue="100"/>
    </cacheField>
    <cacheField name="CustType%_OtherTotal" numFmtId="0">
      <sharedItems containsString="0" containsBlank="1" containsNumber="1" minValue="-12.820512820512819" maxValue="100"/>
    </cacheField>
    <cacheField name="SNAP" numFmtId="0">
      <sharedItems containsBlank="1"/>
    </cacheField>
    <cacheField name="SNAPAmt" numFmtId="164">
      <sharedItems containsBlank="1" containsMixedTypes="1" containsNumber="1" minValue="0" maxValue="178500"/>
    </cacheField>
    <cacheField name="GrantDependence" numFmtId="0">
      <sharedItems containsBlank="1" count="4">
        <s v="Not at all dependent"/>
        <s v="Highly dependent"/>
        <s v="Somewhat dependent"/>
        <m/>
      </sharedItems>
    </cacheField>
  </cacheFields>
  <extLst>
    <ext xmlns:x14="http://schemas.microsoft.com/office/spreadsheetml/2009/9/main" uri="{725AE2AE-9491-48be-B2B4-4EB974FC3084}">
      <x14:pivotCacheDefinition pivotCacheId="186959006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07">
  <r>
    <x v="0"/>
    <s v="Nashville Grown"/>
    <s v="TN"/>
    <n v="37208"/>
    <s v="East South Central"/>
    <x v="0"/>
    <s v="Nonprofit"/>
    <s v=" "/>
    <x v="0"/>
    <n v="2012"/>
    <x v="0"/>
    <x v="0"/>
    <s v="0 - 2 years"/>
    <x v="0"/>
    <n v="15786"/>
    <n v="15786"/>
    <n v="16192.86"/>
    <n v="1.025773470163436"/>
    <n v="100"/>
    <n v="100"/>
    <n v="0"/>
    <n v="0"/>
    <n v="0"/>
    <n v="0"/>
    <n v="0"/>
    <n v="0"/>
    <n v="0"/>
    <n v="0"/>
    <n v="0"/>
    <n v="0"/>
    <n v="0"/>
    <n v="0"/>
    <m/>
    <n v="0"/>
    <m/>
    <n v="0"/>
    <m/>
    <n v="0"/>
    <n v="0"/>
    <n v="100.00063347269732"/>
    <n v="0"/>
    <n v="0"/>
    <n v="0"/>
    <n v="100.00063347269732"/>
    <n v="0"/>
    <n v="0"/>
    <n v="0"/>
    <n v="0"/>
    <n v="0"/>
    <n v="0"/>
    <n v="0"/>
    <n v="0"/>
    <n v="0"/>
    <n v="0"/>
    <m/>
    <n v="0"/>
    <s v=" "/>
    <n v="0"/>
    <n v="0"/>
    <n v="0"/>
    <n v="0"/>
    <m/>
    <m/>
    <x v="0"/>
  </r>
  <r>
    <x v="0"/>
    <s v="21 Acres Food Hub"/>
    <s v="WA"/>
    <n v="98072"/>
    <s v="Pacific"/>
    <x v="1"/>
    <s v="Nonprofit"/>
    <s v=" "/>
    <x v="0"/>
    <n v="2012"/>
    <x v="0"/>
    <x v="0"/>
    <s v="0 - 2 years"/>
    <x v="0"/>
    <n v="9193"/>
    <n v="9193"/>
    <n v="38671"/>
    <n v="4.2065702164690526"/>
    <n v="100"/>
    <n v="93.410239256829897"/>
    <n v="0"/>
    <n v="5.893582652112193"/>
    <n v="0"/>
    <n v="0.43511130691119926"/>
    <n v="0.26106678414671958"/>
    <n v="0"/>
    <n v="0"/>
    <n v="0"/>
    <n v="0"/>
    <n v="0"/>
    <n v="0"/>
    <n v="0"/>
    <m/>
    <n v="0"/>
    <m/>
    <n v="0"/>
    <m/>
    <n v="5.893582652112193"/>
    <n v="0"/>
    <n v="100.0005438920918"/>
    <n v="0"/>
    <n v="0"/>
    <n v="0"/>
    <n v="13.370499292940282"/>
    <n v="0"/>
    <n v="0"/>
    <n v="0"/>
    <n v="21.758947024910256"/>
    <n v="0"/>
    <n v="0"/>
    <n v="62.771674099858586"/>
    <n v="2.0994234743826823"/>
    <n v="0"/>
    <n v="0"/>
    <m/>
    <n v="0"/>
    <s v=" "/>
    <n v="0"/>
    <n v="0"/>
    <n v="86.630044599151518"/>
    <n v="0"/>
    <m/>
    <m/>
    <x v="1"/>
  </r>
  <r>
    <x v="0"/>
    <s v="North Country Farmers co-op"/>
    <s v="NH"/>
    <n v="3576"/>
    <s v="New England"/>
    <x v="2"/>
    <s v="Producer Cooperative"/>
    <s v=" "/>
    <x v="1"/>
    <n v="2013"/>
    <x v="1"/>
    <x v="0"/>
    <s v="0 - 2 years"/>
    <x v="0"/>
    <n v="25000"/>
    <n v="25000"/>
    <n v="46290"/>
    <n v="1.8515999999999999"/>
    <n v="99.999999999999986"/>
    <n v="96.399999999999991"/>
    <n v="0"/>
    <n v="0"/>
    <n v="0"/>
    <n v="1.6"/>
    <n v="0"/>
    <n v="0"/>
    <n v="1.6"/>
    <n v="0"/>
    <n v="0.4"/>
    <n v="0"/>
    <n v="0"/>
    <n v="0"/>
    <m/>
    <n v="0"/>
    <m/>
    <n v="0"/>
    <m/>
    <n v="0"/>
    <n v="2"/>
    <n v="100.00000000000001"/>
    <n v="0"/>
    <n v="0"/>
    <n v="4"/>
    <n v="92.800000000000011"/>
    <n v="0"/>
    <n v="0"/>
    <n v="0"/>
    <n v="0"/>
    <n v="2.8000000000000003"/>
    <n v="0"/>
    <n v="0.4"/>
    <n v="0"/>
    <n v="0"/>
    <n v="0"/>
    <m/>
    <n v="0"/>
    <s v=" "/>
    <n v="4"/>
    <n v="0"/>
    <n v="3.2"/>
    <n v="0"/>
    <m/>
    <m/>
    <x v="2"/>
  </r>
  <r>
    <x v="0"/>
    <s v="Greenmarket Co."/>
    <s v="NY"/>
    <n v="11101"/>
    <s v="Middle Atlantic"/>
    <x v="2"/>
    <s v="Nonprofit"/>
    <s v=" "/>
    <x v="0"/>
    <n v="2012"/>
    <x v="0"/>
    <x v="0"/>
    <s v="0 - 2 years"/>
    <x v="0"/>
    <n v="620000"/>
    <n v="268500"/>
    <n v="414260"/>
    <n v="0.66816129032258065"/>
    <n v="100"/>
    <n v="98"/>
    <n v="0"/>
    <n v="0"/>
    <n v="0"/>
    <n v="0"/>
    <n v="0"/>
    <n v="2"/>
    <n v="0"/>
    <n v="0"/>
    <n v="0"/>
    <n v="0"/>
    <n v="0"/>
    <n v="0"/>
    <s v=" "/>
    <n v="0"/>
    <s v=" "/>
    <n v="0"/>
    <s v=" "/>
    <n v="0"/>
    <n v="2"/>
    <n v="100"/>
    <n v="0"/>
    <n v="0"/>
    <n v="22.753445065176908"/>
    <n v="20.194785847299816"/>
    <n v="0"/>
    <n v="0"/>
    <n v="2.1217877094972066"/>
    <n v="0"/>
    <n v="0"/>
    <n v="0"/>
    <n v="0"/>
    <n v="13.559404096834266"/>
    <n v="0"/>
    <n v="0"/>
    <m/>
    <n v="41.370577281191807"/>
    <s v=" "/>
    <n v="22.753445065176908"/>
    <n v="0"/>
    <n v="13.559404096834266"/>
    <n v="41.370577281191807"/>
    <m/>
    <m/>
    <x v="1"/>
  </r>
  <r>
    <x v="0"/>
    <s v="Field GOods"/>
    <s v="NY"/>
    <n v="12015"/>
    <s v="Middle Atlantic"/>
    <x v="2"/>
    <s v="LLC"/>
    <s v=" "/>
    <x v="2"/>
    <n v="2011"/>
    <x v="2"/>
    <x v="0"/>
    <s v="0 - 2 years"/>
    <x v="0"/>
    <n v="250000"/>
    <n v="250000"/>
    <m/>
    <m/>
    <n v="100"/>
    <n v="90"/>
    <n v="0"/>
    <n v="0"/>
    <n v="0"/>
    <n v="5"/>
    <n v="0"/>
    <n v="5"/>
    <n v="0"/>
    <n v="0"/>
    <n v="0"/>
    <m/>
    <n v="0"/>
    <n v="0"/>
    <s v=" "/>
    <n v="0"/>
    <s v=" "/>
    <n v="0"/>
    <s v=" "/>
    <n v="0"/>
    <n v="5"/>
    <n v="100"/>
    <n v="0"/>
    <n v="0"/>
    <n v="0"/>
    <n v="0"/>
    <n v="0"/>
    <m/>
    <n v="0"/>
    <n v="0"/>
    <n v="0"/>
    <n v="0"/>
    <n v="0"/>
    <m/>
    <m/>
    <n v="100"/>
    <s v="subscribers"/>
    <n v="0"/>
    <s v=" "/>
    <n v="0"/>
    <n v="0"/>
    <n v="0"/>
    <n v="100"/>
    <m/>
    <m/>
    <x v="0"/>
  </r>
  <r>
    <x v="0"/>
    <s v="Chow Locally"/>
    <s v="AZ"/>
    <n v="85281"/>
    <s v="Mountain"/>
    <x v="1"/>
    <s v="LLC"/>
    <s v=" "/>
    <x v="2"/>
    <n v="2011"/>
    <x v="2"/>
    <x v="0"/>
    <s v="0 - 2 years"/>
    <x v="0"/>
    <n v="200000"/>
    <n v="193705"/>
    <n v="220655"/>
    <n v="1.103275"/>
    <n v="100"/>
    <n v="96.902506388580576"/>
    <n v="0"/>
    <n v="1.7036214862806844"/>
    <n v="0"/>
    <n v="0"/>
    <n v="1.032497870473142"/>
    <n v="0.10324978704731422"/>
    <n v="0"/>
    <n v="0"/>
    <n v="0.2581244676182855"/>
    <n v="0"/>
    <n v="0"/>
    <n v="0"/>
    <m/>
    <n v="0"/>
    <m/>
    <n v="0"/>
    <m/>
    <n v="1.7036214862806844"/>
    <n v="0.36137425466559969"/>
    <n v="100"/>
    <n v="100"/>
    <n v="0"/>
    <n v="0"/>
    <n v="0"/>
    <n v="0"/>
    <n v="0"/>
    <n v="0"/>
    <n v="0"/>
    <n v="0"/>
    <n v="0"/>
    <n v="0"/>
    <n v="0"/>
    <n v="0"/>
    <n v="0"/>
    <m/>
    <n v="0"/>
    <s v=" "/>
    <n v="0"/>
    <n v="0"/>
    <n v="0"/>
    <n v="0"/>
    <m/>
    <m/>
    <x v="0"/>
  </r>
  <r>
    <x v="0"/>
    <s v="Market Day Foods"/>
    <s v="MT"/>
    <n v="59715"/>
    <s v="Mountain"/>
    <x v="1"/>
    <s v="S Corp"/>
    <s v=" "/>
    <x v="2"/>
    <n v="2011"/>
    <x v="2"/>
    <x v="0"/>
    <s v="0 - 2 years"/>
    <x v="0"/>
    <n v="235000"/>
    <n v="225000"/>
    <n v="241650"/>
    <n v="1.0282978723404255"/>
    <n v="100"/>
    <n v="75"/>
    <n v="0"/>
    <n v="8.5"/>
    <n v="0"/>
    <n v="3.5"/>
    <n v="3.5"/>
    <n v="1"/>
    <n v="0.5"/>
    <n v="1.5"/>
    <n v="3"/>
    <m/>
    <n v="3.5"/>
    <m/>
    <s v="Plants (Seedlings, etc) (micael moved to non-food)"/>
    <m/>
    <s v="CSA (micaela moved to produce)"/>
    <n v="0"/>
    <s v=" "/>
    <n v="8.5"/>
    <n v="9.5"/>
    <n v="100"/>
    <n v="50"/>
    <n v="10"/>
    <n v="0"/>
    <n v="34"/>
    <n v="0"/>
    <m/>
    <n v="0"/>
    <n v="0"/>
    <n v="5"/>
    <n v="0"/>
    <n v="1"/>
    <m/>
    <m/>
    <n v="0"/>
    <s v=" "/>
    <n v="0"/>
    <s v=" "/>
    <n v="10"/>
    <n v="0"/>
    <n v="6"/>
    <n v="0"/>
    <m/>
    <m/>
    <x v="2"/>
  </r>
  <r>
    <x v="0"/>
    <s v="Mad River Food Hub L3C"/>
    <s v="VT"/>
    <n v="5673"/>
    <s v="New England"/>
    <x v="2"/>
    <s v="L3C"/>
    <s v=" "/>
    <x v="2"/>
    <n v="2011"/>
    <x v="2"/>
    <x v="0"/>
    <s v="0 - 2 years"/>
    <x v="0"/>
    <n v="146674"/>
    <n v="3206"/>
    <n v="146318"/>
    <n v="0.99757284863029572"/>
    <n v="100"/>
    <n v="0"/>
    <n v="0"/>
    <n v="0"/>
    <n v="0"/>
    <n v="0"/>
    <n v="0"/>
    <n v="0"/>
    <n v="0"/>
    <n v="0"/>
    <n v="0"/>
    <n v="0"/>
    <n v="100"/>
    <n v="0"/>
    <m/>
    <n v="0"/>
    <m/>
    <n v="0"/>
    <m/>
    <n v="0"/>
    <n v="100"/>
    <n v="100"/>
    <n v="0"/>
    <n v="0"/>
    <n v="0"/>
    <n v="0"/>
    <n v="0"/>
    <m/>
    <n v="100"/>
    <n v="0"/>
    <n v="0"/>
    <n v="0"/>
    <n v="0"/>
    <m/>
    <m/>
    <n v="0"/>
    <s v=" "/>
    <n v="0"/>
    <s v=" "/>
    <n v="0"/>
    <n v="0"/>
    <n v="0"/>
    <n v="0"/>
    <m/>
    <m/>
    <x v="0"/>
  </r>
  <r>
    <x v="0"/>
    <s v="ABUNDANCIA"/>
    <s v="WA"/>
    <n v="98072"/>
    <s v="Pacific"/>
    <x v="1"/>
    <s v="Nonprofit"/>
    <s v=" "/>
    <x v="0"/>
    <n v="2011"/>
    <x v="2"/>
    <x v="0"/>
    <s v="0 - 2 years"/>
    <x v="0"/>
    <n v="1500"/>
    <n v="45"/>
    <n v="1459.95"/>
    <n v="0.97330000000000005"/>
    <n v="100"/>
    <n v="100"/>
    <n v="0"/>
    <n v="0"/>
    <n v="0"/>
    <n v="0"/>
    <n v="0"/>
    <n v="0"/>
    <n v="0"/>
    <n v="0"/>
    <n v="0"/>
    <n v="0"/>
    <n v="0"/>
    <n v="0"/>
    <m/>
    <n v="0"/>
    <m/>
    <n v="0"/>
    <m/>
    <n v="0"/>
    <n v="0"/>
    <n v="100"/>
    <n v="0"/>
    <n v="0"/>
    <n v="0"/>
    <n v="0"/>
    <n v="0"/>
    <n v="0"/>
    <n v="0"/>
    <n v="0"/>
    <n v="0"/>
    <n v="0"/>
    <n v="0"/>
    <n v="0"/>
    <n v="0"/>
    <n v="100"/>
    <m/>
    <n v="0"/>
    <s v=" "/>
    <n v="0"/>
    <n v="0"/>
    <n v="0"/>
    <n v="100"/>
    <m/>
    <m/>
    <x v="2"/>
  </r>
  <r>
    <x v="0"/>
    <s v="ACME Farms + Kitchen"/>
    <s v="WA"/>
    <n v="98225"/>
    <s v="Pacific"/>
    <x v="1"/>
    <s v="LLC"/>
    <s v=" "/>
    <x v="2"/>
    <n v="2011"/>
    <x v="2"/>
    <x v="0"/>
    <s v="0 - 2 years"/>
    <x v="0"/>
    <n v="650000"/>
    <n v="635000"/>
    <m/>
    <m/>
    <n v="100"/>
    <n v="25"/>
    <n v="5"/>
    <n v="20"/>
    <n v="10"/>
    <n v="12"/>
    <n v="0"/>
    <n v="4"/>
    <n v="12"/>
    <n v="1"/>
    <n v="10"/>
    <m/>
    <n v="1"/>
    <m/>
    <s v="fresh pasta (micaela moved to other processed)"/>
    <n v="0"/>
    <s v=" "/>
    <n v="0"/>
    <s v=" "/>
    <n v="30"/>
    <n v="28"/>
    <n v="100"/>
    <n v="95"/>
    <n v="0"/>
    <n v="0"/>
    <n v="5"/>
    <n v="0"/>
    <m/>
    <n v="0"/>
    <n v="0"/>
    <n v="0"/>
    <n v="0"/>
    <n v="0"/>
    <m/>
    <m/>
    <n v="0"/>
    <s v=" "/>
    <n v="0"/>
    <s v=" "/>
    <n v="0"/>
    <n v="0"/>
    <n v="0"/>
    <n v="0"/>
    <m/>
    <m/>
    <x v="0"/>
  </r>
  <r>
    <x v="0"/>
    <s v="Blue Ridge Produce"/>
    <s v="VA"/>
    <n v="22718"/>
    <s v="South Atlantic"/>
    <x v="0"/>
    <s v="LLC"/>
    <s v=" "/>
    <x v="2"/>
    <n v="2011"/>
    <x v="2"/>
    <x v="0"/>
    <s v="0 - 2 years"/>
    <x v="0"/>
    <n v="450000"/>
    <n v="450000"/>
    <n v="621000"/>
    <n v="1.38"/>
    <n v="100"/>
    <n v="100"/>
    <n v="0"/>
    <n v="0"/>
    <n v="0"/>
    <n v="0"/>
    <n v="0"/>
    <n v="0"/>
    <n v="0"/>
    <n v="0"/>
    <n v="0"/>
    <m/>
    <n v="0"/>
    <n v="0"/>
    <s v=" "/>
    <n v="0"/>
    <s v=" "/>
    <n v="0"/>
    <s v=" "/>
    <n v="0"/>
    <n v="0"/>
    <n v="100"/>
    <n v="0"/>
    <n v="30"/>
    <n v="13"/>
    <n v="20"/>
    <n v="30"/>
    <m/>
    <n v="0"/>
    <n v="0"/>
    <n v="0"/>
    <n v="0"/>
    <n v="7"/>
    <m/>
    <m/>
    <m/>
    <s v="Food Service Companies (micaela moved to restaurant)"/>
    <n v="0"/>
    <s v=" "/>
    <n v="43"/>
    <n v="30"/>
    <n v="7"/>
    <n v="0"/>
    <m/>
    <m/>
    <x v="0"/>
  </r>
  <r>
    <x v="0"/>
    <s v="GrowFood Carolina"/>
    <s v="SC"/>
    <n v="29403"/>
    <s v="South Atlantic"/>
    <x v="0"/>
    <s v="Nonprofit"/>
    <s v=" "/>
    <x v="0"/>
    <n v="2011"/>
    <x v="2"/>
    <x v="0"/>
    <s v="0 - 2 years"/>
    <x v="0"/>
    <n v="634000"/>
    <n v="270000"/>
    <n v="531150"/>
    <n v="0.83777602523659311"/>
    <n v="100"/>
    <n v="97.3"/>
    <n v="0"/>
    <n v="0"/>
    <n v="0"/>
    <n v="0"/>
    <n v="0"/>
    <n v="2.7"/>
    <n v="0"/>
    <n v="0"/>
    <n v="0"/>
    <m/>
    <n v="0"/>
    <n v="0"/>
    <s v=" "/>
    <n v="0"/>
    <s v=" "/>
    <n v="0"/>
    <s v=" "/>
    <n v="0"/>
    <n v="2.7"/>
    <n v="100"/>
    <n v="0"/>
    <n v="45"/>
    <n v="5"/>
    <n v="50"/>
    <n v="0"/>
    <m/>
    <n v="0"/>
    <n v="0"/>
    <n v="0"/>
    <n v="0"/>
    <n v="0"/>
    <m/>
    <m/>
    <n v="0"/>
    <s v=" "/>
    <n v="0"/>
    <s v=" "/>
    <n v="50"/>
    <n v="0"/>
    <n v="0"/>
    <n v="0"/>
    <m/>
    <m/>
    <x v="1"/>
  </r>
  <r>
    <x v="0"/>
    <s v="Monroe Farm Market Cooperative"/>
    <s v="WV"/>
    <n v="24983"/>
    <s v="South Atlantic"/>
    <x v="0"/>
    <s v="Producer Cooperative"/>
    <s v=" "/>
    <x v="1"/>
    <n v="2012"/>
    <x v="0"/>
    <x v="0"/>
    <s v="0 - 2 years"/>
    <x v="0"/>
    <n v="169523"/>
    <n v="142037"/>
    <n v="149753"/>
    <n v="0.88337865658347248"/>
    <n v="100"/>
    <n v="30"/>
    <n v="0"/>
    <n v="45"/>
    <n v="4"/>
    <n v="0"/>
    <n v="12"/>
    <n v="0"/>
    <n v="6"/>
    <n v="0"/>
    <n v="0"/>
    <m/>
    <n v="3"/>
    <n v="0"/>
    <s v=" "/>
    <n v="0"/>
    <s v=" "/>
    <n v="0"/>
    <s v=" "/>
    <n v="49"/>
    <n v="9"/>
    <n v="100"/>
    <n v="0"/>
    <n v="0"/>
    <n v="80"/>
    <n v="16"/>
    <n v="0"/>
    <m/>
    <n v="0"/>
    <n v="0"/>
    <n v="4"/>
    <n v="0"/>
    <n v="0"/>
    <m/>
    <m/>
    <n v="0"/>
    <s v=" "/>
    <n v="0"/>
    <s v=" "/>
    <n v="80"/>
    <n v="0"/>
    <n v="4"/>
    <n v="0"/>
    <m/>
    <m/>
    <x v="2"/>
  </r>
  <r>
    <x v="0"/>
    <s v="Farmer Foodshare"/>
    <s v="NC"/>
    <n v="27515"/>
    <s v="South Atlantic"/>
    <x v="0"/>
    <s v="Nonprofit"/>
    <s v=" "/>
    <x v="0"/>
    <n v="2011"/>
    <x v="2"/>
    <x v="0"/>
    <s v="0 - 2 years"/>
    <x v="0"/>
    <n v="80000"/>
    <n v="18600"/>
    <n v="58080"/>
    <n v="0.72599999999999998"/>
    <n v="100"/>
    <n v="95"/>
    <n v="0"/>
    <n v="0"/>
    <n v="0"/>
    <n v="0"/>
    <n v="1"/>
    <n v="0"/>
    <n v="0"/>
    <n v="0"/>
    <n v="4"/>
    <n v="0"/>
    <n v="0"/>
    <n v="0"/>
    <s v=" "/>
    <n v="0"/>
    <s v=" "/>
    <n v="0"/>
    <s v=" "/>
    <n v="0"/>
    <n v="4"/>
    <n v="100"/>
    <n v="0"/>
    <n v="0"/>
    <n v="5"/>
    <n v="0"/>
    <n v="0"/>
    <m/>
    <n v="0"/>
    <n v="5"/>
    <n v="0"/>
    <n v="0"/>
    <n v="0"/>
    <m/>
    <m/>
    <n v="20"/>
    <s v="Camps/Churches"/>
    <n v="70"/>
    <s v="Food Pantries"/>
    <n v="5"/>
    <n v="0"/>
    <n v="5"/>
    <n v="90"/>
    <m/>
    <m/>
    <x v="1"/>
  </r>
  <r>
    <x v="0"/>
    <s v="Farm To Family Foods"/>
    <s v="MO"/>
    <n v="63104"/>
    <s v="West North Central"/>
    <x v="3"/>
    <s v="LLC"/>
    <s v=" "/>
    <x v="2"/>
    <n v="2011"/>
    <x v="2"/>
    <x v="0"/>
    <s v="0 - 2 years"/>
    <x v="0"/>
    <n v="290000"/>
    <n v="250000"/>
    <n v="295500"/>
    <n v="1.0189655172413794"/>
    <n v="100"/>
    <n v="97"/>
    <n v="0"/>
    <n v="0"/>
    <n v="0"/>
    <n v="2"/>
    <n v="1"/>
    <n v="0"/>
    <n v="0"/>
    <n v="0"/>
    <n v="0"/>
    <m/>
    <n v="0"/>
    <n v="0"/>
    <s v=" "/>
    <n v="0"/>
    <s v=" "/>
    <n v="0"/>
    <s v=" "/>
    <n v="0"/>
    <n v="0"/>
    <n v="100"/>
    <n v="5"/>
    <n v="0"/>
    <n v="0"/>
    <n v="45"/>
    <n v="0"/>
    <m/>
    <n v="0"/>
    <n v="0"/>
    <n v="50"/>
    <n v="0"/>
    <n v="0"/>
    <m/>
    <m/>
    <n v="0"/>
    <s v=" "/>
    <n v="0"/>
    <s v=" "/>
    <n v="0"/>
    <n v="0"/>
    <n v="50"/>
    <n v="0"/>
    <m/>
    <m/>
    <x v="2"/>
  </r>
  <r>
    <x v="0"/>
    <s v="Iowa Valley Food Co-op"/>
    <s v="IA"/>
    <n v="52405"/>
    <s v="West North Central"/>
    <x v="3"/>
    <s v="Producer-Consumer Cooperative"/>
    <s v=" "/>
    <x v="1"/>
    <n v="2011"/>
    <x v="2"/>
    <x v="0"/>
    <s v="0 - 2 years"/>
    <x v="0"/>
    <n v="80195"/>
    <n v="72552"/>
    <n v="2750.87"/>
    <m/>
    <n v="100"/>
    <n v="30"/>
    <n v="0"/>
    <n v="40"/>
    <n v="0"/>
    <n v="10"/>
    <n v="10"/>
    <n v="0"/>
    <n v="10"/>
    <n v="0"/>
    <n v="0"/>
    <n v="0"/>
    <n v="0"/>
    <n v="0"/>
    <s v=" "/>
    <n v="0"/>
    <s v=" "/>
    <n v="0"/>
    <s v=" "/>
    <n v="40"/>
    <n v="10"/>
    <n v="100"/>
    <n v="100"/>
    <n v="0"/>
    <n v="0"/>
    <n v="0"/>
    <n v="0"/>
    <m/>
    <n v="0"/>
    <n v="0"/>
    <n v="0"/>
    <n v="0"/>
    <n v="0"/>
    <m/>
    <m/>
    <m/>
    <s v="consumers (micaela moved to retail)"/>
    <n v="0"/>
    <s v=" "/>
    <n v="0"/>
    <n v="0"/>
    <n v="0"/>
    <n v="0"/>
    <m/>
    <m/>
    <x v="0"/>
  </r>
  <r>
    <x v="0"/>
    <s v="U.P. Food Exchange"/>
    <s v="MI"/>
    <n v="49855"/>
    <s v="East North Central"/>
    <x v="3"/>
    <s v="No formal legal structure"/>
    <s v=" "/>
    <x v="3"/>
    <n v="2012"/>
    <x v="0"/>
    <x v="0"/>
    <s v="0 - 2 years"/>
    <x v="0"/>
    <m/>
    <m/>
    <m/>
    <m/>
    <m/>
    <m/>
    <m/>
    <m/>
    <m/>
    <m/>
    <m/>
    <m/>
    <m/>
    <m/>
    <m/>
    <m/>
    <m/>
    <m/>
    <m/>
    <m/>
    <m/>
    <m/>
    <m/>
    <m/>
    <m/>
    <n v="0"/>
    <m/>
    <m/>
    <m/>
    <m/>
    <m/>
    <m/>
    <m/>
    <m/>
    <m/>
    <m/>
    <m/>
    <m/>
    <m/>
    <m/>
    <m/>
    <m/>
    <m/>
    <m/>
    <m/>
    <m/>
    <m/>
    <m/>
    <m/>
    <x v="2"/>
  </r>
  <r>
    <x v="0"/>
    <s v="Red Meat Market"/>
    <s v="IL"/>
    <n v="60657"/>
    <s v="East North Central"/>
    <x v="3"/>
    <s v="C Corp"/>
    <s v=" "/>
    <x v="2"/>
    <n v="2012"/>
    <x v="0"/>
    <x v="0"/>
    <s v="0 - 2 years"/>
    <x v="0"/>
    <n v="6000000"/>
    <m/>
    <n v="4000000"/>
    <n v="0.66666666666666663"/>
    <m/>
    <m/>
    <m/>
    <m/>
    <m/>
    <m/>
    <m/>
    <m/>
    <m/>
    <m/>
    <m/>
    <m/>
    <m/>
    <m/>
    <m/>
    <m/>
    <m/>
    <m/>
    <m/>
    <m/>
    <m/>
    <n v="0"/>
    <m/>
    <m/>
    <m/>
    <m/>
    <m/>
    <m/>
    <m/>
    <m/>
    <m/>
    <m/>
    <m/>
    <m/>
    <m/>
    <m/>
    <m/>
    <m/>
    <m/>
    <m/>
    <m/>
    <m/>
    <m/>
    <m/>
    <m/>
    <x v="3"/>
  </r>
  <r>
    <x v="0"/>
    <s v="LoCo Food Distribution"/>
    <s v="CO"/>
    <n v="80524"/>
    <s v="Mountain"/>
    <x v="1"/>
    <s v="LLC"/>
    <s v=" "/>
    <x v="2"/>
    <n v="2011"/>
    <x v="2"/>
    <x v="0"/>
    <s v="0 - 2 years"/>
    <x v="0"/>
    <n v="450000"/>
    <m/>
    <m/>
    <m/>
    <m/>
    <m/>
    <m/>
    <m/>
    <m/>
    <m/>
    <m/>
    <m/>
    <m/>
    <m/>
    <m/>
    <m/>
    <m/>
    <m/>
    <m/>
    <m/>
    <m/>
    <m/>
    <m/>
    <m/>
    <m/>
    <n v="0"/>
    <m/>
    <m/>
    <m/>
    <m/>
    <m/>
    <m/>
    <m/>
    <m/>
    <m/>
    <m/>
    <m/>
    <m/>
    <m/>
    <m/>
    <m/>
    <m/>
    <m/>
    <m/>
    <m/>
    <m/>
    <m/>
    <m/>
    <m/>
    <x v="3"/>
  </r>
  <r>
    <x v="0"/>
    <s v="LoCo Food Distribution"/>
    <s v="CO"/>
    <n v="80524"/>
    <s v="Mountain"/>
    <x v="1"/>
    <s v="LLC"/>
    <s v=" "/>
    <x v="2"/>
    <n v="2011"/>
    <x v="2"/>
    <x v="0"/>
    <s v="0 - 2 years"/>
    <x v="0"/>
    <n v="450000"/>
    <m/>
    <m/>
    <m/>
    <m/>
    <m/>
    <m/>
    <m/>
    <m/>
    <m/>
    <m/>
    <m/>
    <m/>
    <m/>
    <m/>
    <m/>
    <m/>
    <m/>
    <m/>
    <m/>
    <m/>
    <m/>
    <m/>
    <m/>
    <m/>
    <n v="0"/>
    <m/>
    <m/>
    <m/>
    <m/>
    <m/>
    <m/>
    <m/>
    <m/>
    <m/>
    <m/>
    <m/>
    <m/>
    <m/>
    <m/>
    <m/>
    <m/>
    <m/>
    <m/>
    <m/>
    <m/>
    <m/>
    <m/>
    <m/>
    <x v="3"/>
  </r>
  <r>
    <x v="0"/>
    <s v="Earth to Urban Local Food Hub"/>
    <s v="OK"/>
    <n v="73108"/>
    <s v="West South Central"/>
    <x v="0"/>
    <s v="LLC"/>
    <s v=" "/>
    <x v="2"/>
    <n v="2011"/>
    <x v="2"/>
    <x v="0"/>
    <s v="0 - 2 years"/>
    <x v="0"/>
    <n v="450000"/>
    <m/>
    <m/>
    <m/>
    <m/>
    <m/>
    <m/>
    <m/>
    <m/>
    <m/>
    <m/>
    <m/>
    <m/>
    <m/>
    <m/>
    <m/>
    <m/>
    <m/>
    <m/>
    <m/>
    <m/>
    <m/>
    <m/>
    <m/>
    <m/>
    <n v="0"/>
    <m/>
    <m/>
    <m/>
    <m/>
    <m/>
    <m/>
    <m/>
    <m/>
    <m/>
    <m/>
    <m/>
    <m/>
    <m/>
    <m/>
    <m/>
    <m/>
    <m/>
    <m/>
    <m/>
    <m/>
    <m/>
    <m/>
    <m/>
    <x v="3"/>
  </r>
  <r>
    <x v="0"/>
    <s v="Veritable Vegetable"/>
    <s v="CA"/>
    <n v="94124"/>
    <s v="Pacific"/>
    <x v="1"/>
    <s v="C Corp"/>
    <s v=" "/>
    <x v="2"/>
    <n v="1974"/>
    <x v="3"/>
    <x v="1"/>
    <s v="11+ years"/>
    <x v="0"/>
    <n v="42447000"/>
    <n v="41325000"/>
    <n v="42123000"/>
    <n v="0.99236695172803735"/>
    <n v="99.999999999999986"/>
    <n v="96.312159709618868"/>
    <n v="0.29038112522686021"/>
    <n v="0"/>
    <n v="0"/>
    <n v="2.1318814277071989"/>
    <n v="0.37507562008469453"/>
    <n v="0.57592256503327288"/>
    <n v="0"/>
    <n v="0"/>
    <n v="0.1282516636418633"/>
    <n v="0"/>
    <n v="0.18632788868723532"/>
    <n v="0"/>
    <m/>
    <n v="0"/>
    <m/>
    <n v="0"/>
    <m/>
    <n v="0"/>
    <n v="0.8905021173623715"/>
    <n v="100.00000000000001"/>
    <n v="4.442831215970962"/>
    <n v="6.1028433151845123"/>
    <n v="65.667271627344221"/>
    <n v="18.044767090139143"/>
    <n v="1.5559588626739262"/>
    <n v="0"/>
    <n v="0.76225045372050826"/>
    <n v="0"/>
    <n v="0.46702964307320022"/>
    <n v="0"/>
    <n v="0"/>
    <n v="0"/>
    <n v="0"/>
    <n v="2.957047791893527"/>
    <m/>
    <n v="0"/>
    <s v=" "/>
    <n v="71.770114942528735"/>
    <n v="1.5559588626739262"/>
    <n v="0.46702964307320022"/>
    <n v="2.957047791893527"/>
    <m/>
    <m/>
    <x v="2"/>
  </r>
  <r>
    <x v="0"/>
    <s v="GROWN Locally"/>
    <s v="IA"/>
    <n v="52135"/>
    <s v="West North Central"/>
    <x v="3"/>
    <s v="Producer Cooperative"/>
    <s v=" "/>
    <x v="1"/>
    <n v="1999"/>
    <x v="4"/>
    <x v="2"/>
    <s v="11+ years"/>
    <x v="0"/>
    <n v="85250"/>
    <n v="81257"/>
    <n v="93512"/>
    <n v="1.0969149560117302"/>
    <n v="100"/>
    <n v="76.389726423569655"/>
    <n v="0"/>
    <n v="1.9567544949973541"/>
    <n v="0"/>
    <n v="0"/>
    <n v="11.557158152528398"/>
    <n v="0"/>
    <n v="0"/>
    <n v="0"/>
    <n v="9.613940952779453"/>
    <n v="0"/>
    <n v="0"/>
    <n v="0"/>
    <m/>
    <n v="0.48241997612513382"/>
    <m/>
    <n v="0"/>
    <m/>
    <n v="1.9567544949973541"/>
    <n v="10.096360928904588"/>
    <n v="100.00000000000001"/>
    <n v="3.9836567926455571"/>
    <n v="0"/>
    <n v="15.553121577217963"/>
    <n v="10.460637237407239"/>
    <n v="0"/>
    <n v="0"/>
    <n v="0"/>
    <n v="0"/>
    <n v="2.2422683584183516"/>
    <n v="65.0110144356794"/>
    <n v="0.36181498209385038"/>
    <n v="1.7979989416296442"/>
    <n v="0"/>
    <n v="0"/>
    <m/>
    <n v="0.58948767490800791"/>
    <s v=" "/>
    <n v="15.553121577217963"/>
    <n v="0"/>
    <n v="69.413096717821247"/>
    <n v="0.58948767490800791"/>
    <m/>
    <m/>
    <x v="2"/>
  </r>
  <r>
    <x v="0"/>
    <s v="Goodness Greeness"/>
    <s v="IL"/>
    <n v="60621"/>
    <s v="East North Central"/>
    <x v="3"/>
    <s v="S Corp"/>
    <s v=" "/>
    <x v="2"/>
    <n v="1991"/>
    <x v="5"/>
    <x v="1"/>
    <s v="11+ years"/>
    <x v="0"/>
    <n v="45000000"/>
    <n v="45000000"/>
    <n v="45000000"/>
    <n v="1"/>
    <n v="100"/>
    <n v="100"/>
    <n v="0"/>
    <n v="0"/>
    <n v="0"/>
    <n v="0"/>
    <n v="0"/>
    <n v="0"/>
    <n v="0"/>
    <n v="0"/>
    <n v="0"/>
    <m/>
    <n v="0"/>
    <n v="0"/>
    <s v=" "/>
    <n v="0"/>
    <s v=" "/>
    <n v="0"/>
    <s v=" "/>
    <n v="0"/>
    <n v="0"/>
    <n v="100"/>
    <n v="0"/>
    <n v="60"/>
    <n v="40"/>
    <n v="0"/>
    <n v="0"/>
    <m/>
    <n v="0"/>
    <n v="0"/>
    <n v="0"/>
    <n v="0"/>
    <n v="0"/>
    <m/>
    <m/>
    <n v="0"/>
    <s v=" "/>
    <n v="0"/>
    <s v=" "/>
    <n v="100"/>
    <n v="0"/>
    <n v="0"/>
    <n v="0"/>
    <m/>
    <m/>
    <x v="0"/>
  </r>
  <r>
    <x v="0"/>
    <s v="ACEnet Food Ventures Center"/>
    <s v="OH"/>
    <n v="45701"/>
    <s v="East North Central"/>
    <x v="3"/>
    <s v="Nonprofit"/>
    <s v=" "/>
    <x v="0"/>
    <n v="1996"/>
    <x v="6"/>
    <x v="3"/>
    <s v="11+ years"/>
    <x v="0"/>
    <n v="76329"/>
    <n v="6425000"/>
    <n v="77405"/>
    <n v="1.0140968701279984"/>
    <n v="100"/>
    <n v="6"/>
    <n v="8"/>
    <n v="0"/>
    <n v="0"/>
    <n v="0"/>
    <n v="0"/>
    <n v="0"/>
    <n v="18"/>
    <n v="0"/>
    <n v="68"/>
    <m/>
    <n v="0"/>
    <n v="0"/>
    <s v=" "/>
    <n v="0"/>
    <s v=" "/>
    <n v="0"/>
    <s v=" "/>
    <n v="0"/>
    <n v="86"/>
    <n v="100"/>
    <n v="10"/>
    <n v="43"/>
    <n v="25"/>
    <n v="20"/>
    <n v="0"/>
    <m/>
    <n v="0"/>
    <n v="0"/>
    <n v="2"/>
    <n v="0"/>
    <n v="0"/>
    <m/>
    <m/>
    <n v="0"/>
    <s v=" "/>
    <n v="0"/>
    <s v=" "/>
    <n v="68"/>
    <n v="0"/>
    <n v="2"/>
    <n v="0"/>
    <m/>
    <m/>
    <x v="0"/>
  </r>
  <r>
    <x v="0"/>
    <s v="Eastern Market"/>
    <s v="MI"/>
    <n v="48381"/>
    <s v="East North Central"/>
    <x v="3"/>
    <s v="Nonprofit"/>
    <s v=" "/>
    <x v="0"/>
    <n v="1891"/>
    <x v="7"/>
    <x v="1"/>
    <s v="11+ years"/>
    <x v="0"/>
    <n v="3352000"/>
    <n v="903000"/>
    <n v="3197456"/>
    <n v="0.95389498806682582"/>
    <m/>
    <m/>
    <m/>
    <m/>
    <m/>
    <m/>
    <m/>
    <m/>
    <m/>
    <m/>
    <m/>
    <m/>
    <m/>
    <m/>
    <m/>
    <m/>
    <m/>
    <m/>
    <m/>
    <m/>
    <m/>
    <n v="100"/>
    <n v="0"/>
    <n v="0"/>
    <n v="0"/>
    <n v="0"/>
    <n v="0"/>
    <m/>
    <n v="0"/>
    <n v="0"/>
    <n v="0"/>
    <n v="0"/>
    <n v="0"/>
    <m/>
    <m/>
    <n v="100"/>
    <s v="Stall rental fees (we do not know vendor sales by category)"/>
    <n v="0"/>
    <s v=" "/>
    <n v="0"/>
    <n v="0"/>
    <n v="0"/>
    <n v="100"/>
    <m/>
    <m/>
    <x v="1"/>
  </r>
  <r>
    <x v="0"/>
    <s v="Penn's Corner Farm Alliance"/>
    <s v="PA"/>
    <n v="15206"/>
    <s v="Middle Atlantic"/>
    <x v="2"/>
    <s v="Producer Cooperative"/>
    <s v=" "/>
    <x v="1"/>
    <n v="1999"/>
    <x v="4"/>
    <x v="2"/>
    <s v="11+ years"/>
    <x v="0"/>
    <n v="1438000"/>
    <n v="1431000"/>
    <n v="1437950"/>
    <n v="0.99996522948539635"/>
    <n v="100"/>
    <n v="71.083158630328441"/>
    <n v="0.69881201956673655"/>
    <n v="19.007686932215233"/>
    <n v="0"/>
    <n v="6.2893081761006293"/>
    <n v="0.69881201956673655"/>
    <n v="0.13976240391334729"/>
    <n v="0.13976240391334729"/>
    <n v="0.19566736547868621"/>
    <n v="1.4675052410901468"/>
    <n v="0"/>
    <n v="0.27952480782669459"/>
    <n v="0"/>
    <m/>
    <n v="0"/>
    <m/>
    <n v="0"/>
    <m/>
    <n v="19.007686932215233"/>
    <n v="2.2222222222222223"/>
    <n v="100"/>
    <n v="38.434661076170514"/>
    <n v="0"/>
    <n v="8.7770789657582107"/>
    <n v="51.809923130677845"/>
    <n v="0"/>
    <n v="0"/>
    <n v="0"/>
    <n v="0"/>
    <n v="0.55904961565338918"/>
    <n v="0.41928721174004197"/>
    <n v="0"/>
    <n v="0"/>
    <n v="0"/>
    <n v="0"/>
    <m/>
    <n v="0"/>
    <s v=" "/>
    <n v="8.7770789657582107"/>
    <n v="0"/>
    <n v="0.9783368273934312"/>
    <n v="0"/>
    <m/>
    <m/>
    <x v="0"/>
  </r>
  <r>
    <x v="0"/>
    <s v="tuscarora organic growers cooperative"/>
    <s v="PA"/>
    <n v="17229"/>
    <s v="Middle Atlantic"/>
    <x v="2"/>
    <s v="Producer Cooperative"/>
    <s v=" "/>
    <x v="1"/>
    <n v="1988"/>
    <x v="8"/>
    <x v="1"/>
    <s v="11+ years"/>
    <x v="0"/>
    <n v="2700000"/>
    <n v="2700000"/>
    <m/>
    <m/>
    <n v="100"/>
    <n v="96.296296296296291"/>
    <n v="0"/>
    <n v="0"/>
    <n v="0"/>
    <n v="0"/>
    <n v="3.7037037037037033"/>
    <n v="0"/>
    <n v="0"/>
    <n v="0"/>
    <n v="0"/>
    <n v="0"/>
    <n v="0"/>
    <n v="0"/>
    <m/>
    <n v="0"/>
    <m/>
    <n v="0"/>
    <m/>
    <n v="0"/>
    <n v="0"/>
    <n v="100"/>
    <n v="20"/>
    <n v="5"/>
    <n v="26"/>
    <n v="35"/>
    <n v="4"/>
    <m/>
    <n v="0"/>
    <n v="0"/>
    <n v="0"/>
    <n v="10"/>
    <n v="0"/>
    <m/>
    <m/>
    <n v="0"/>
    <s v=" "/>
    <n v="0"/>
    <s v=" "/>
    <n v="31"/>
    <n v="4"/>
    <n v="10"/>
    <n v="0"/>
    <m/>
    <m/>
    <x v="0"/>
  </r>
  <r>
    <x v="0"/>
    <s v="Meadville Market House"/>
    <s v="PA"/>
    <n v="16335"/>
    <s v="Middle Atlantic"/>
    <x v="2"/>
    <s v="Publicly-owned"/>
    <s v=" "/>
    <x v="1"/>
    <n v="1870"/>
    <x v="9"/>
    <x v="1"/>
    <s v="11+ years"/>
    <x v="0"/>
    <n v="300000"/>
    <n v="219000"/>
    <n v="119365"/>
    <n v="0.39788333333333331"/>
    <n v="100"/>
    <n v="20"/>
    <n v="2"/>
    <n v="18"/>
    <n v="0"/>
    <n v="20"/>
    <n v="5"/>
    <n v="20"/>
    <n v="2"/>
    <n v="2"/>
    <n v="10"/>
    <n v="0"/>
    <n v="1"/>
    <n v="0"/>
    <s v=" "/>
    <n v="0"/>
    <s v=" "/>
    <n v="0"/>
    <s v=" "/>
    <n v="18"/>
    <n v="35"/>
    <n v="100"/>
    <n v="100"/>
    <n v="0"/>
    <n v="0"/>
    <n v="0"/>
    <n v="0"/>
    <m/>
    <n v="0"/>
    <n v="0"/>
    <n v="0"/>
    <n v="0"/>
    <n v="0"/>
    <m/>
    <m/>
    <n v="0"/>
    <s v=" "/>
    <n v="0"/>
    <s v=" "/>
    <n v="0"/>
    <n v="0"/>
    <n v="0"/>
    <n v="0"/>
    <m/>
    <m/>
    <x v="0"/>
  </r>
  <r>
    <x v="0"/>
    <s v="86 Old Las Vegas Hiway"/>
    <s v="NM"/>
    <n v="87508"/>
    <s v="Mountain"/>
    <x v="1"/>
    <s v="LLC"/>
    <s v=" "/>
    <x v="2"/>
    <n v="1994"/>
    <x v="10"/>
    <x v="3"/>
    <s v="11+ years"/>
    <x v="0"/>
    <n v="185323"/>
    <n v="185323"/>
    <n v="61557.590000000004"/>
    <n v="0.33216378970769955"/>
    <n v="100"/>
    <n v="70"/>
    <n v="2"/>
    <n v="6"/>
    <n v="0"/>
    <n v="6"/>
    <n v="6"/>
    <n v="10"/>
    <n v="0"/>
    <n v="0"/>
    <n v="0"/>
    <n v="0"/>
    <n v="0"/>
    <n v="0"/>
    <s v=" "/>
    <n v="0"/>
    <s v=" "/>
    <n v="0"/>
    <s v=" "/>
    <n v="6"/>
    <n v="10"/>
    <n v="100"/>
    <n v="70"/>
    <n v="0"/>
    <n v="10"/>
    <n v="0"/>
    <n v="0"/>
    <m/>
    <n v="0"/>
    <n v="0"/>
    <n v="0"/>
    <n v="0"/>
    <n v="0"/>
    <m/>
    <m/>
    <n v="20"/>
    <s v="food bank"/>
    <n v="0"/>
    <s v=" "/>
    <n v="10"/>
    <n v="0"/>
    <n v="0"/>
    <n v="20"/>
    <m/>
    <m/>
    <x v="0"/>
  </r>
  <r>
    <x v="0"/>
    <s v="Red Tomato"/>
    <s v="MA"/>
    <n v="2762"/>
    <s v="New England"/>
    <x v="2"/>
    <s v="Nonprofit"/>
    <s v=" "/>
    <x v="0"/>
    <n v="1997"/>
    <x v="11"/>
    <x v="3"/>
    <s v="11+ years"/>
    <x v="0"/>
    <n v="3856685"/>
    <n v="3427575"/>
    <n v="3651825"/>
    <n v="0.94688184282615773"/>
    <n v="100"/>
    <n v="100"/>
    <n v="0"/>
    <n v="0"/>
    <n v="0"/>
    <n v="0"/>
    <n v="0"/>
    <n v="0"/>
    <n v="0"/>
    <n v="0"/>
    <n v="0"/>
    <n v="0"/>
    <n v="0"/>
    <n v="0"/>
    <m/>
    <n v="0"/>
    <m/>
    <n v="0"/>
    <m/>
    <n v="0"/>
    <n v="0"/>
    <n v="100"/>
    <n v="0"/>
    <n v="88.329941722646481"/>
    <n v="0"/>
    <n v="0"/>
    <n v="11.670058277353522"/>
    <n v="0"/>
    <n v="0"/>
    <n v="0"/>
    <n v="0"/>
    <n v="0"/>
    <n v="0"/>
    <n v="0"/>
    <n v="0"/>
    <n v="0"/>
    <m/>
    <n v="0"/>
    <s v=" "/>
    <n v="88.329941722646481"/>
    <n v="11.670058277353522"/>
    <n v="0"/>
    <n v="0"/>
    <m/>
    <m/>
    <x v="2"/>
  </r>
  <r>
    <x v="0"/>
    <s v="Western MA Food Processing Center"/>
    <s v="MA"/>
    <n v="1301"/>
    <s v="New England"/>
    <x v="2"/>
    <s v="Nonprofit"/>
    <s v=" "/>
    <x v="0"/>
    <n v="2001"/>
    <x v="12"/>
    <x v="2"/>
    <s v="11+ years"/>
    <x v="0"/>
    <n v="542000"/>
    <n v="176000"/>
    <n v="577500"/>
    <n v="1.0654981549815499"/>
    <n v="100"/>
    <n v="0"/>
    <n v="100"/>
    <n v="0"/>
    <n v="0"/>
    <n v="0"/>
    <n v="0"/>
    <n v="0"/>
    <n v="0"/>
    <n v="0"/>
    <n v="0"/>
    <n v="0"/>
    <n v="0"/>
    <n v="0"/>
    <m/>
    <n v="0"/>
    <m/>
    <n v="0"/>
    <m/>
    <n v="0"/>
    <n v="0"/>
    <n v="100"/>
    <n v="0"/>
    <n v="0"/>
    <n v="0"/>
    <n v="0"/>
    <n v="0"/>
    <n v="0"/>
    <n v="56.81818181818182"/>
    <n v="0"/>
    <n v="39.772727272727273"/>
    <n v="3.4090909090909087"/>
    <n v="0"/>
    <n v="0"/>
    <n v="0"/>
    <n v="0"/>
    <m/>
    <n v="0"/>
    <s v=" "/>
    <n v="0"/>
    <n v="0"/>
    <n v="43.18181818181818"/>
    <n v="0"/>
    <m/>
    <m/>
    <x v="2"/>
  </r>
  <r>
    <x v="0"/>
    <s v="Black River Produce"/>
    <s v="VT"/>
    <n v="5150"/>
    <s v="New England"/>
    <x v="2"/>
    <s v="C Corp"/>
    <s v=" "/>
    <x v="2"/>
    <n v="1978"/>
    <x v="13"/>
    <x v="1"/>
    <s v="11+ years"/>
    <x v="0"/>
    <n v="54700000"/>
    <n v="54700000"/>
    <n v="50660000"/>
    <n v="0.92614259597806214"/>
    <n v="100"/>
    <n v="48"/>
    <n v="0"/>
    <n v="16"/>
    <n v="18"/>
    <n v="14"/>
    <n v="2"/>
    <n v="0"/>
    <n v="0"/>
    <n v="0"/>
    <n v="1"/>
    <m/>
    <n v="1"/>
    <n v="0"/>
    <s v=" "/>
    <n v="0"/>
    <s v=" "/>
    <n v="0"/>
    <s v=" "/>
    <n v="34"/>
    <n v="2"/>
    <n v="100"/>
    <n v="0"/>
    <n v="0"/>
    <n v="26"/>
    <n v="50"/>
    <n v="0"/>
    <m/>
    <n v="1"/>
    <n v="0"/>
    <n v="2"/>
    <n v="12"/>
    <n v="6"/>
    <n v="3"/>
    <m/>
    <m/>
    <s v="nursing homes"/>
    <n v="0"/>
    <s v=" "/>
    <n v="26"/>
    <n v="0"/>
    <n v="23"/>
    <n v="0"/>
    <m/>
    <m/>
    <x v="0"/>
  </r>
  <r>
    <x v="0"/>
    <s v="Farm direct Coop"/>
    <s v="MA"/>
    <n v="1945"/>
    <s v="New England"/>
    <x v="2"/>
    <s v="Nonprofit"/>
    <s v="not-for- profit corporation organized under cooperative bylaws in MA"/>
    <x v="0"/>
    <n v="1993"/>
    <x v="14"/>
    <x v="3"/>
    <s v="11+ years"/>
    <x v="0"/>
    <n v="461000"/>
    <n v="460773"/>
    <n v="437381.68999999994"/>
    <n v="0.94876722342733177"/>
    <n v="100"/>
    <n v="88"/>
    <n v="0"/>
    <n v="0"/>
    <n v="0"/>
    <n v="5"/>
    <n v="0"/>
    <n v="0"/>
    <n v="5"/>
    <n v="0"/>
    <n v="2"/>
    <m/>
    <n v="0"/>
    <n v="0"/>
    <s v=" "/>
    <n v="0"/>
    <s v=" "/>
    <n v="0"/>
    <s v=" "/>
    <n v="0"/>
    <n v="7"/>
    <n v="100"/>
    <n v="100"/>
    <n v="0"/>
    <n v="0"/>
    <n v="0"/>
    <n v="0"/>
    <m/>
    <n v="0"/>
    <n v="0"/>
    <n v="0"/>
    <n v="0"/>
    <n v="0"/>
    <m/>
    <m/>
    <n v="0"/>
    <s v=" "/>
    <n v="0"/>
    <s v=" "/>
    <n v="0"/>
    <n v="0"/>
    <n v="0"/>
    <n v="0"/>
    <m/>
    <m/>
    <x v="0"/>
  </r>
  <r>
    <x v="0"/>
    <s v="Santa Monica Farmers Market"/>
    <s v="CA"/>
    <n v="90405"/>
    <s v="Pacific"/>
    <x v="1"/>
    <s v="Publicly-owned"/>
    <s v="Municipality"/>
    <x v="1"/>
    <n v="1981"/>
    <x v="15"/>
    <x v="1"/>
    <s v="11+ years"/>
    <x v="0"/>
    <n v="845000"/>
    <n v="13000000"/>
    <n v="353700"/>
    <n v="0.41857988165680471"/>
    <n v="100.00000000000001"/>
    <n v="73.12586923076924"/>
    <n v="0"/>
    <n v="4.8660461538461544"/>
    <n v="0"/>
    <n v="4.8660461538461544"/>
    <n v="0"/>
    <n v="0"/>
    <n v="0"/>
    <n v="0"/>
    <n v="12.101615384615384"/>
    <n v="0"/>
    <n v="5.0404230769230773"/>
    <n v="0"/>
    <m/>
    <n v="0"/>
    <m/>
    <n v="0"/>
    <m/>
    <n v="4.8660461538461544"/>
    <n v="17.142038461538462"/>
    <n v="100"/>
    <n v="91.723076923076917"/>
    <n v="0"/>
    <n v="0"/>
    <n v="4"/>
    <n v="4"/>
    <n v="0"/>
    <n v="0"/>
    <n v="0"/>
    <n v="0.27692307692307688"/>
    <n v="0"/>
    <n v="0"/>
    <n v="0"/>
    <n v="0"/>
    <n v="0"/>
    <m/>
    <n v="0"/>
    <s v=" "/>
    <n v="0"/>
    <n v="4"/>
    <n v="0.27692307692307688"/>
    <n v="0"/>
    <m/>
    <m/>
    <x v="0"/>
  </r>
  <r>
    <x v="0"/>
    <s v="Country Natural Beef"/>
    <s v="OR"/>
    <n v="97720"/>
    <s v="Pacific"/>
    <x v="1"/>
    <s v="Producer Cooperative"/>
    <s v=" "/>
    <x v="1"/>
    <n v="1986"/>
    <x v="16"/>
    <x v="1"/>
    <s v="11+ years"/>
    <x v="0"/>
    <n v="75000000"/>
    <n v="75000000"/>
    <n v="74935000"/>
    <n v="0.99913333333333332"/>
    <n v="100"/>
    <n v="0"/>
    <n v="0"/>
    <n v="100"/>
    <n v="0"/>
    <n v="0"/>
    <n v="0"/>
    <n v="0"/>
    <n v="0"/>
    <n v="0"/>
    <n v="0"/>
    <n v="0"/>
    <n v="0"/>
    <n v="0"/>
    <m/>
    <n v="0"/>
    <m/>
    <n v="0"/>
    <m/>
    <n v="100"/>
    <n v="0"/>
    <n v="100"/>
    <n v="0"/>
    <n v="68"/>
    <n v="12"/>
    <n v="15"/>
    <n v="3"/>
    <m/>
    <n v="0"/>
    <n v="0"/>
    <n v="0"/>
    <n v="1"/>
    <n v="1"/>
    <m/>
    <m/>
    <n v="0"/>
    <s v=" "/>
    <n v="0"/>
    <s v=" "/>
    <n v="80"/>
    <n v="3"/>
    <n v="2"/>
    <n v="0"/>
    <m/>
    <m/>
    <x v="0"/>
  </r>
  <r>
    <x v="0"/>
    <s v="Alba Organics"/>
    <s v="CA"/>
    <n v="95076"/>
    <s v="Pacific"/>
    <x v="1"/>
    <s v="Nonprofit"/>
    <s v=" "/>
    <x v="0"/>
    <n v="2001"/>
    <x v="12"/>
    <x v="2"/>
    <s v="11+ years"/>
    <x v="0"/>
    <n v="4500000"/>
    <n v="4500000"/>
    <n v="4373080.0299999993"/>
    <n v="0.97179556222222208"/>
    <n v="100"/>
    <n v="100"/>
    <n v="0"/>
    <n v="0"/>
    <n v="0"/>
    <n v="0"/>
    <n v="0"/>
    <n v="0"/>
    <n v="0"/>
    <n v="0"/>
    <n v="0"/>
    <m/>
    <n v="0"/>
    <n v="0"/>
    <s v=" "/>
    <n v="0"/>
    <s v=" "/>
    <n v="0"/>
    <s v=" "/>
    <n v="0"/>
    <n v="0"/>
    <n v="100"/>
    <n v="0"/>
    <n v="10"/>
    <n v="25"/>
    <n v="0"/>
    <n v="50"/>
    <m/>
    <n v="5"/>
    <m/>
    <n v="5"/>
    <n v="5"/>
    <n v="0"/>
    <m/>
    <m/>
    <n v="0"/>
    <s v=" "/>
    <n v="0"/>
    <s v=" "/>
    <n v="35"/>
    <n v="50"/>
    <n v="10"/>
    <n v="0"/>
    <m/>
    <m/>
    <x v="2"/>
  </r>
  <r>
    <x v="0"/>
    <s v="Sonoma Organics"/>
    <s v="CA"/>
    <n v="95472"/>
    <s v="Pacific"/>
    <x v="1"/>
    <s v="S Corp"/>
    <s v=" "/>
    <x v="2"/>
    <n v="1996"/>
    <x v="6"/>
    <x v="3"/>
    <s v="11+ years"/>
    <x v="0"/>
    <n v="600000"/>
    <n v="600000"/>
    <n v="576100"/>
    <n v="0.96016666666666661"/>
    <n v="100.00000000000001"/>
    <n v="69"/>
    <n v="0"/>
    <n v="0"/>
    <n v="0"/>
    <n v="23.833333333333336"/>
    <n v="0"/>
    <n v="0.5"/>
    <n v="0"/>
    <n v="0"/>
    <n v="5"/>
    <n v="0"/>
    <n v="0"/>
    <n v="1.6666666666666667"/>
    <m/>
    <n v="0"/>
    <m/>
    <n v="0"/>
    <m/>
    <n v="0"/>
    <n v="7.166666666666667"/>
    <n v="100"/>
    <n v="0"/>
    <n v="5"/>
    <n v="5"/>
    <n v="85"/>
    <n v="5"/>
    <m/>
    <n v="0"/>
    <n v="0"/>
    <n v="0"/>
    <n v="0"/>
    <n v="0"/>
    <m/>
    <m/>
    <n v="0"/>
    <s v=" "/>
    <n v="0"/>
    <s v=" "/>
    <n v="10"/>
    <n v="5"/>
    <n v="0"/>
    <n v="0"/>
    <m/>
    <m/>
    <x v="0"/>
  </r>
  <r>
    <x v="0"/>
    <s v="Appalachian Harvest"/>
    <s v="VA"/>
    <n v="24244"/>
    <s v="South Atlantic"/>
    <x v="0"/>
    <s v="Nonprofit"/>
    <s v=" "/>
    <x v="0"/>
    <n v="2000"/>
    <x v="17"/>
    <x v="2"/>
    <s v="11+ years"/>
    <x v="0"/>
    <n v="1468736"/>
    <n v="1120185"/>
    <n v="1521936"/>
    <n v="1.0362216218571616"/>
    <n v="100"/>
    <n v="97.592357530497125"/>
    <n v="0"/>
    <n v="0.33072011943720886"/>
    <n v="0"/>
    <n v="0"/>
    <n v="2.0517246266799791"/>
    <n v="0"/>
    <n v="0"/>
    <n v="0"/>
    <n v="0"/>
    <n v="0"/>
    <n v="2.5197723385692105E-2"/>
    <n v="0"/>
    <m/>
    <n v="0"/>
    <m/>
    <n v="0"/>
    <m/>
    <n v="0.33072011943720886"/>
    <n v="2.5197723385692105E-2"/>
    <n v="100"/>
    <n v="0.5"/>
    <n v="62"/>
    <n v="0.5"/>
    <n v="0"/>
    <n v="32"/>
    <m/>
    <n v="0"/>
    <n v="0"/>
    <n v="0"/>
    <n v="0"/>
    <n v="0"/>
    <m/>
    <m/>
    <n v="5"/>
    <s v="food bank"/>
    <n v="0"/>
    <s v=" "/>
    <n v="62.5"/>
    <n v="32"/>
    <n v="0"/>
    <n v="5"/>
    <m/>
    <m/>
    <x v="1"/>
  </r>
  <r>
    <x v="0"/>
    <s v="North Carolina State Farmers Market"/>
    <s v="NC"/>
    <n v="27603"/>
    <s v="South Atlantic"/>
    <x v="0"/>
    <s v="Publicly-owned"/>
    <s v=" "/>
    <x v="1"/>
    <n v="1957"/>
    <x v="18"/>
    <x v="1"/>
    <s v="11+ years"/>
    <x v="0"/>
    <n v="1400000"/>
    <n v="5000"/>
    <n v="775150"/>
    <n v="0.55367857142857146"/>
    <n v="100"/>
    <n v="80"/>
    <n v="4"/>
    <n v="5"/>
    <n v="2"/>
    <n v="2"/>
    <n v="2"/>
    <n v="0"/>
    <n v="5"/>
    <n v="0"/>
    <n v="0"/>
    <n v="0"/>
    <n v="0"/>
    <n v="0"/>
    <s v=" "/>
    <n v="0"/>
    <s v=" "/>
    <n v="0"/>
    <s v=" "/>
    <n v="7"/>
    <n v="5"/>
    <n v="100"/>
    <n v="70"/>
    <n v="20"/>
    <n v="10"/>
    <n v="0"/>
    <n v="0"/>
    <m/>
    <n v="0"/>
    <n v="0"/>
    <n v="0"/>
    <n v="0"/>
    <n v="0"/>
    <m/>
    <m/>
    <n v="0"/>
    <s v=" "/>
    <n v="0"/>
    <s v=" "/>
    <n v="30"/>
    <n v="0"/>
    <n v="0"/>
    <n v="0"/>
    <m/>
    <m/>
    <x v="0"/>
  </r>
  <r>
    <x v="0"/>
    <s v="Co-op Partners Warehouse"/>
    <s v="MN"/>
    <n v="55114"/>
    <s v="West North Central"/>
    <x v="3"/>
    <s v="Consumer Cooperative"/>
    <s v=" "/>
    <x v="1"/>
    <n v="1999"/>
    <x v="4"/>
    <x v="2"/>
    <s v="11+ years"/>
    <x v="0"/>
    <n v="19617478"/>
    <n v="20000000"/>
    <m/>
    <m/>
    <n v="100"/>
    <n v="70"/>
    <n v="0"/>
    <n v="2"/>
    <n v="0"/>
    <n v="18"/>
    <n v="2"/>
    <n v="5"/>
    <n v="1"/>
    <n v="0"/>
    <n v="2"/>
    <m/>
    <n v="0"/>
    <n v="0"/>
    <s v=" "/>
    <n v="0"/>
    <s v=" "/>
    <n v="0"/>
    <s v=" "/>
    <n v="2"/>
    <n v="8"/>
    <n v="100"/>
    <n v="0"/>
    <n v="0"/>
    <n v="92"/>
    <n v="6"/>
    <n v="1"/>
    <m/>
    <n v="0"/>
    <n v="0"/>
    <n v="0"/>
    <n v="1"/>
    <n v="0"/>
    <m/>
    <m/>
    <n v="0"/>
    <s v=" "/>
    <n v="0"/>
    <s v=" "/>
    <n v="92"/>
    <n v="1"/>
    <n v="1"/>
    <n v="0"/>
    <m/>
    <m/>
    <x v="0"/>
  </r>
  <r>
    <x v="0"/>
    <s v="the webb city farmers marekt"/>
    <s v="MO"/>
    <n v="64870"/>
    <s v="West North Central"/>
    <x v="3"/>
    <s v="Nonprofit"/>
    <s v=" "/>
    <x v="0"/>
    <n v="2000"/>
    <x v="17"/>
    <x v="2"/>
    <s v="11+ years"/>
    <x v="0"/>
    <n v="28000"/>
    <n v="425000"/>
    <n v="2400"/>
    <n v="8.5714285714285715E-2"/>
    <n v="100"/>
    <n v="50"/>
    <n v="2"/>
    <n v="15"/>
    <n v="0"/>
    <n v="0"/>
    <n v="1"/>
    <n v="0"/>
    <n v="25"/>
    <n v="1"/>
    <n v="5"/>
    <n v="0"/>
    <n v="1"/>
    <n v="0"/>
    <s v=" "/>
    <n v="0"/>
    <s v=" "/>
    <n v="0"/>
    <s v=" "/>
    <n v="15"/>
    <n v="32"/>
    <n v="100"/>
    <n v="100"/>
    <n v="0"/>
    <n v="0"/>
    <n v="0"/>
    <n v="0"/>
    <m/>
    <n v="0"/>
    <n v="0"/>
    <n v="0"/>
    <n v="0"/>
    <n v="0"/>
    <m/>
    <m/>
    <n v="0"/>
    <s v=" "/>
    <n v="0"/>
    <s v=" "/>
    <n v="0"/>
    <n v="0"/>
    <n v="0"/>
    <n v="0"/>
    <m/>
    <m/>
    <x v="2"/>
  </r>
  <r>
    <x v="0"/>
    <s v="Regional Access, Inc."/>
    <s v="NY"/>
    <n v="14850"/>
    <s v="Middle Atlantic"/>
    <x v="2"/>
    <s v="S Corp"/>
    <s v=" "/>
    <x v="2"/>
    <n v="1989"/>
    <x v="19"/>
    <x v="1"/>
    <s v="11+ years"/>
    <x v="0"/>
    <n v="6343793"/>
    <n v="5291244"/>
    <n v="5977113.79"/>
    <n v="0.94219874292871786"/>
    <n v="100"/>
    <n v="2.287328978203476"/>
    <n v="5.6230409709650724"/>
    <n v="9.8214680976476973"/>
    <n v="0"/>
    <n v="26.481170491093316"/>
    <n v="0"/>
    <n v="14.118858347495348"/>
    <n v="7.2263751799085547"/>
    <n v="0"/>
    <n v="33.035180303773117"/>
    <n v="0"/>
    <n v="0.46890696215298855"/>
    <n v="0.93767066876043037"/>
    <m/>
    <n v="0"/>
    <m/>
    <n v="0"/>
    <m/>
    <n v="9.8214680976476973"/>
    <n v="55.786991462090441"/>
    <n v="99.999995464204659"/>
    <n v="1.9505414983697598"/>
    <n v="1.4170992681494181"/>
    <n v="50.092574638402624"/>
    <n v="36.315963315999035"/>
    <n v="0.97526989872324921"/>
    <n v="0"/>
    <n v="4.4660539185114123"/>
    <n v="8.9907023754716292E-3"/>
    <n v="0.14929627134942181"/>
    <n v="4.5614847850524383"/>
    <n v="6.2721167271817369E-2"/>
    <n v="0"/>
    <n v="0"/>
    <n v="0"/>
    <m/>
    <n v="0"/>
    <s v=" "/>
    <n v="51.509673906552045"/>
    <n v="0.97526989872324921"/>
    <n v="4.7824929260491489"/>
    <n v="0"/>
    <m/>
    <m/>
    <x v="0"/>
  </r>
  <r>
    <x v="0"/>
    <s v="Greensgrow Farm"/>
    <s v="PA"/>
    <n v="19125"/>
    <s v="Middle Atlantic"/>
    <x v="2"/>
    <s v="Nonprofit"/>
    <s v=" "/>
    <x v="0"/>
    <n v="1997"/>
    <x v="11"/>
    <x v="3"/>
    <s v="11+ years"/>
    <x v="0"/>
    <n v="1200000"/>
    <n v="1200000"/>
    <m/>
    <m/>
    <m/>
    <m/>
    <m/>
    <m/>
    <m/>
    <m/>
    <m/>
    <m/>
    <m/>
    <m/>
    <m/>
    <m/>
    <m/>
    <m/>
    <m/>
    <m/>
    <m/>
    <m/>
    <m/>
    <m/>
    <m/>
    <n v="0"/>
    <m/>
    <m/>
    <m/>
    <m/>
    <m/>
    <m/>
    <m/>
    <m/>
    <m/>
    <m/>
    <m/>
    <m/>
    <m/>
    <m/>
    <m/>
    <m/>
    <m/>
    <m/>
    <m/>
    <m/>
    <m/>
    <m/>
    <m/>
    <x v="0"/>
  </r>
  <r>
    <x v="0"/>
    <s v="Rochester Public Market"/>
    <s v="NY"/>
    <n v="14605"/>
    <s v="Middle Atlantic"/>
    <x v="2"/>
    <s v="Publicly-owned"/>
    <s v=" "/>
    <x v="1"/>
    <n v="1905"/>
    <x v="20"/>
    <x v="1"/>
    <s v="11+ years"/>
    <x v="0"/>
    <n v="700000"/>
    <m/>
    <m/>
    <m/>
    <m/>
    <m/>
    <m/>
    <m/>
    <m/>
    <m/>
    <m/>
    <m/>
    <m/>
    <m/>
    <m/>
    <m/>
    <m/>
    <m/>
    <m/>
    <m/>
    <m/>
    <m/>
    <m/>
    <m/>
    <m/>
    <n v="0"/>
    <m/>
    <m/>
    <m/>
    <m/>
    <m/>
    <m/>
    <m/>
    <m/>
    <m/>
    <m/>
    <m/>
    <m/>
    <m/>
    <m/>
    <m/>
    <m/>
    <m/>
    <m/>
    <m/>
    <m/>
    <m/>
    <m/>
    <m/>
    <x v="3"/>
  </r>
  <r>
    <x v="0"/>
    <s v="Santa Fe Farmers' Market Institute"/>
    <s v="NM"/>
    <n v="87501"/>
    <s v="Mountain"/>
    <x v="1"/>
    <s v="Nonprofit"/>
    <s v="Institute is nonprofit, fnded 2002, the Santa Fe Farmers' Mkt is not, founded 1970.  2 separate orgs."/>
    <x v="0"/>
    <n v="1970"/>
    <x v="21"/>
    <x v="1"/>
    <s v="11+ years"/>
    <x v="0"/>
    <n v="3700000"/>
    <m/>
    <n v="311208.43"/>
    <n v="8.4110386486486485E-2"/>
    <m/>
    <m/>
    <m/>
    <m/>
    <m/>
    <m/>
    <m/>
    <m/>
    <m/>
    <m/>
    <m/>
    <m/>
    <m/>
    <m/>
    <m/>
    <m/>
    <m/>
    <m/>
    <m/>
    <m/>
    <m/>
    <n v="0"/>
    <m/>
    <m/>
    <m/>
    <m/>
    <m/>
    <m/>
    <m/>
    <m/>
    <m/>
    <m/>
    <m/>
    <m/>
    <m/>
    <m/>
    <m/>
    <m/>
    <m/>
    <m/>
    <m/>
    <m/>
    <m/>
    <m/>
    <m/>
    <x v="3"/>
  </r>
  <r>
    <x v="0"/>
    <s v="The Turnip Truck, LLC"/>
    <s v="GA"/>
    <n v="30307"/>
    <s v="South Atlantic"/>
    <x v="0"/>
    <s v="LLC"/>
    <s v=" "/>
    <x v="2"/>
    <n v="1998"/>
    <x v="22"/>
    <x v="2"/>
    <s v="11+ years"/>
    <x v="0"/>
    <n v="2500000"/>
    <m/>
    <m/>
    <m/>
    <m/>
    <m/>
    <m/>
    <m/>
    <m/>
    <m/>
    <m/>
    <m/>
    <m/>
    <m/>
    <m/>
    <m/>
    <m/>
    <m/>
    <m/>
    <m/>
    <m/>
    <m/>
    <m/>
    <m/>
    <m/>
    <n v="0"/>
    <m/>
    <m/>
    <m/>
    <m/>
    <m/>
    <m/>
    <m/>
    <m/>
    <m/>
    <m/>
    <m/>
    <m/>
    <m/>
    <m/>
    <m/>
    <m/>
    <m/>
    <m/>
    <m/>
    <m/>
    <m/>
    <m/>
    <m/>
    <x v="3"/>
  </r>
  <r>
    <x v="0"/>
    <s v="Farmhand Foods"/>
    <s v="NC"/>
    <n v="27703"/>
    <s v="South Atlantic"/>
    <x v="0"/>
    <s v="LLC"/>
    <s v=" "/>
    <x v="2"/>
    <n v="2010"/>
    <x v="23"/>
    <x v="4"/>
    <s v="3 - 5 years"/>
    <x v="0"/>
    <n v="930583"/>
    <n v="700215"/>
    <n v="793288.4"/>
    <n v="0.8524638855427189"/>
    <n v="100"/>
    <n v="0"/>
    <n v="0"/>
    <n v="98.013698129312559"/>
    <n v="0"/>
    <n v="0"/>
    <n v="0"/>
    <n v="0"/>
    <n v="0"/>
    <n v="0"/>
    <n v="0"/>
    <n v="0"/>
    <n v="5.4554647561838546E-2"/>
    <n v="0"/>
    <m/>
    <n v="1.9317472231255948"/>
    <m/>
    <n v="0"/>
    <m/>
    <n v="98.013698129312559"/>
    <n v="1.9863018706874334"/>
    <n v="100.00010710995907"/>
    <n v="3.7906057425219393"/>
    <n v="0"/>
    <n v="5.9051605578286672"/>
    <n v="80.063364823661303"/>
    <n v="0"/>
    <n v="0"/>
    <n v="0"/>
    <n v="0"/>
    <n v="0"/>
    <n v="10.240975985947175"/>
    <n v="0"/>
    <n v="0"/>
    <n v="0"/>
    <n v="0"/>
    <m/>
    <n v="0"/>
    <s v=" "/>
    <n v="5.9051605578286672"/>
    <n v="0"/>
    <n v="10.240975985947175"/>
    <n v="0"/>
    <m/>
    <m/>
    <x v="2"/>
  </r>
  <r>
    <x v="0"/>
    <s v="Headwater Foods"/>
    <s v="NY"/>
    <n v="14580"/>
    <s v="Middle Atlantic"/>
    <x v="2"/>
    <s v="S Corp"/>
    <s v=" "/>
    <x v="2"/>
    <n v="2009"/>
    <x v="24"/>
    <x v="4"/>
    <s v="3 - 5 years"/>
    <x v="0"/>
    <n v="635000"/>
    <n v="635000"/>
    <n v="512000"/>
    <n v="0.80629921259842519"/>
    <n v="100.00000000000001"/>
    <n v="73.228346456692918"/>
    <n v="14.960629921259844"/>
    <n v="9.4488188976377945"/>
    <n v="0"/>
    <n v="1.5748031496062991"/>
    <n v="0"/>
    <n v="0"/>
    <n v="0.78740157480314954"/>
    <n v="0"/>
    <n v="0"/>
    <n v="0"/>
    <n v="0"/>
    <n v="0"/>
    <m/>
    <n v="0"/>
    <m/>
    <n v="0"/>
    <m/>
    <n v="9.4488188976377945"/>
    <n v="0.78740157480314954"/>
    <n v="100.00000000000001"/>
    <n v="94.488188976377955"/>
    <n v="0"/>
    <n v="0"/>
    <n v="2.3622047244094486"/>
    <n v="0"/>
    <n v="0"/>
    <n v="0"/>
    <n v="0.78740157480314954"/>
    <n v="0"/>
    <n v="2.3622047244094486"/>
    <n v="0"/>
    <n v="0"/>
    <n v="0"/>
    <n v="0"/>
    <m/>
    <n v="0"/>
    <s v=" "/>
    <n v="0"/>
    <n v="0"/>
    <n v="3.1496062992125982"/>
    <n v="0"/>
    <m/>
    <m/>
    <x v="0"/>
  </r>
  <r>
    <x v="0"/>
    <s v="Fifth Season Cooperative"/>
    <s v="WI"/>
    <n v="54665"/>
    <s v="East North Central"/>
    <x v="3"/>
    <s v="Producer-Consumer Cooperative"/>
    <s v="hybrid cooperative 6 member class"/>
    <x v="1"/>
    <n v="2010"/>
    <x v="23"/>
    <x v="4"/>
    <s v="3 - 5 years"/>
    <x v="0"/>
    <n v="123000"/>
    <n v="126000"/>
    <n v="143621"/>
    <n v="1.1676504065040649"/>
    <n v="100"/>
    <n v="39"/>
    <n v="0"/>
    <n v="39"/>
    <n v="0"/>
    <n v="10"/>
    <n v="1"/>
    <n v="0"/>
    <n v="0"/>
    <n v="1"/>
    <n v="10"/>
    <m/>
    <n v="0"/>
    <n v="0"/>
    <s v=" "/>
    <n v="0"/>
    <s v=" "/>
    <n v="0"/>
    <s v=" "/>
    <n v="39"/>
    <n v="11"/>
    <n v="100"/>
    <n v="0"/>
    <n v="0"/>
    <n v="0"/>
    <n v="0"/>
    <n v="98"/>
    <m/>
    <n v="0"/>
    <n v="0"/>
    <n v="0.5"/>
    <n v="0"/>
    <n v="1.5"/>
    <m/>
    <m/>
    <n v="0"/>
    <s v=" "/>
    <n v="0"/>
    <s v=" "/>
    <n v="0"/>
    <n v="98"/>
    <n v="2"/>
    <n v="0"/>
    <m/>
    <m/>
    <x v="2"/>
  </r>
  <r>
    <x v="0"/>
    <s v="Philly CowShare"/>
    <s v="PA"/>
    <n v="19143"/>
    <s v="Middle Atlantic"/>
    <x v="2"/>
    <s v="LLC"/>
    <s v=" "/>
    <x v="2"/>
    <n v="2010"/>
    <x v="23"/>
    <x v="4"/>
    <s v="3 - 5 years"/>
    <x v="0"/>
    <n v="320000"/>
    <n v="319000"/>
    <n v="327400"/>
    <n v="1.0231250000000001"/>
    <n v="100"/>
    <n v="0"/>
    <n v="0"/>
    <n v="100"/>
    <n v="0"/>
    <n v="0"/>
    <n v="0"/>
    <n v="0"/>
    <n v="0"/>
    <n v="0"/>
    <n v="0"/>
    <n v="0"/>
    <n v="0"/>
    <n v="0"/>
    <s v=" "/>
    <n v="0"/>
    <s v=" "/>
    <n v="0"/>
    <s v=" "/>
    <n v="100"/>
    <n v="0"/>
    <n v="100"/>
    <n v="84.952978056426332"/>
    <n v="0"/>
    <n v="15.047021943573668"/>
    <n v="0"/>
    <n v="0"/>
    <n v="0"/>
    <n v="0"/>
    <n v="0"/>
    <n v="0"/>
    <n v="0"/>
    <n v="0"/>
    <n v="0"/>
    <n v="0"/>
    <n v="0"/>
    <m/>
    <n v="0"/>
    <s v=" "/>
    <n v="15.047021943573668"/>
    <n v="0"/>
    <n v="0"/>
    <n v="0"/>
    <m/>
    <m/>
    <x v="0"/>
  </r>
  <r>
    <x v="0"/>
    <s v="Wholesale Greenmarket"/>
    <s v="NY"/>
    <n v="10474"/>
    <s v="Middle Atlantic"/>
    <x v="2"/>
    <s v="Nonprofit"/>
    <s v=" "/>
    <x v="0"/>
    <n v="2009"/>
    <x v="24"/>
    <x v="4"/>
    <s v="3 - 5 years"/>
    <x v="0"/>
    <n v="1670400"/>
    <n v="1600000"/>
    <n v="70400"/>
    <m/>
    <n v="100"/>
    <n v="100"/>
    <n v="0"/>
    <n v="0"/>
    <n v="0"/>
    <n v="0"/>
    <n v="0"/>
    <n v="0"/>
    <n v="0"/>
    <n v="0"/>
    <n v="0"/>
    <n v="0"/>
    <n v="0"/>
    <n v="0"/>
    <m/>
    <n v="0"/>
    <m/>
    <n v="0"/>
    <m/>
    <n v="0"/>
    <n v="0"/>
    <n v="100"/>
    <n v="10"/>
    <n v="3"/>
    <n v="74"/>
    <n v="12"/>
    <n v="0"/>
    <m/>
    <n v="0"/>
    <n v="0"/>
    <n v="1"/>
    <n v="0"/>
    <n v="0"/>
    <m/>
    <m/>
    <n v="0"/>
    <s v=" "/>
    <n v="0"/>
    <s v=" "/>
    <n v="77"/>
    <n v="0"/>
    <n v="1"/>
    <n v="0"/>
    <m/>
    <m/>
    <x v="1"/>
  </r>
  <r>
    <x v="0"/>
    <s v="Common Market"/>
    <s v="PA"/>
    <n v="19134"/>
    <s v="Middle Atlantic"/>
    <x v="2"/>
    <s v="Nonprofit"/>
    <s v=" "/>
    <x v="0"/>
    <n v="2008"/>
    <x v="25"/>
    <x v="4"/>
    <s v="3 - 5 years"/>
    <x v="0"/>
    <n v="1660248"/>
    <n v="1339780"/>
    <n v="1664541"/>
    <n v="1.0025857582722582"/>
    <n v="100"/>
    <n v="41"/>
    <n v="4"/>
    <n v="16"/>
    <n v="0"/>
    <n v="14"/>
    <n v="11"/>
    <n v="1.5"/>
    <n v="1.5"/>
    <n v="0"/>
    <n v="11"/>
    <n v="0"/>
    <n v="0"/>
    <n v="0"/>
    <s v=" "/>
    <n v="0"/>
    <s v=" "/>
    <n v="0"/>
    <s v=" "/>
    <n v="16"/>
    <n v="14"/>
    <n v="100"/>
    <n v="12"/>
    <n v="13"/>
    <n v="18"/>
    <n v="13"/>
    <n v="0"/>
    <m/>
    <n v="1"/>
    <n v="0"/>
    <n v="18"/>
    <n v="15"/>
    <n v="9"/>
    <n v="1"/>
    <m/>
    <m/>
    <s v="Eldercare"/>
    <m/>
    <s v="Corporate Cafeterias (micaela moved to restaurant)"/>
    <n v="31"/>
    <n v="0"/>
    <n v="43"/>
    <n v="0"/>
    <m/>
    <m/>
    <x v="2"/>
  </r>
  <r>
    <x v="0"/>
    <s v="Local X Change LLC"/>
    <s v="PA"/>
    <n v="16255"/>
    <s v="Middle Atlantic"/>
    <x v="2"/>
    <s v="LLC"/>
    <s v=" "/>
    <x v="2"/>
    <n v="2009"/>
    <x v="24"/>
    <x v="4"/>
    <s v="3 - 5 years"/>
    <x v="0"/>
    <n v="890000"/>
    <n v="890000"/>
    <n v="881300"/>
    <n v="0.99022471910112364"/>
    <n v="100"/>
    <n v="87.86516853932585"/>
    <n v="1.6853932584269662"/>
    <n v="6.179775280898876"/>
    <n v="0"/>
    <n v="0"/>
    <n v="0.5617977528089888"/>
    <n v="1.1235955056179776"/>
    <n v="0"/>
    <n v="0"/>
    <n v="0"/>
    <n v="0"/>
    <n v="2.584269662921348"/>
    <n v="0"/>
    <m/>
    <n v="0"/>
    <m/>
    <n v="0"/>
    <m/>
    <n v="6.179775280898876"/>
    <n v="3.7078651685393256"/>
    <n v="100"/>
    <n v="20"/>
    <n v="60"/>
    <n v="10"/>
    <n v="5"/>
    <n v="5"/>
    <m/>
    <n v="0"/>
    <n v="0"/>
    <n v="0"/>
    <n v="0"/>
    <n v="0"/>
    <m/>
    <m/>
    <n v="0"/>
    <s v=" "/>
    <n v="0"/>
    <s v=" "/>
    <n v="70"/>
    <n v="5"/>
    <n v="0"/>
    <n v="0"/>
    <m/>
    <m/>
    <x v="0"/>
  </r>
  <r>
    <x v="0"/>
    <s v="Corbin Hill Farm - Corbin Hill Food Project"/>
    <s v="NY"/>
    <n v="10027"/>
    <s v="Middle Atlantic"/>
    <x v="2"/>
    <s v="LLC"/>
    <s v="Moving from an LLC to non-profit within the next 30 days"/>
    <x v="2"/>
    <n v="2010"/>
    <x v="23"/>
    <x v="4"/>
    <s v="3 - 5 years"/>
    <x v="0"/>
    <n v="386000"/>
    <n v="366000"/>
    <n v="644600"/>
    <n v="1.6699481865284973"/>
    <n v="100"/>
    <n v="98"/>
    <n v="0"/>
    <n v="0.5"/>
    <n v="0"/>
    <n v="0"/>
    <n v="0.5"/>
    <n v="0"/>
    <n v="0"/>
    <n v="0"/>
    <n v="1"/>
    <m/>
    <n v="0"/>
    <n v="0"/>
    <s v=" "/>
    <n v="0"/>
    <s v=" "/>
    <n v="0"/>
    <s v=" "/>
    <n v="0.5"/>
    <n v="1"/>
    <n v="100"/>
    <n v="75"/>
    <n v="0"/>
    <n v="0"/>
    <n v="0"/>
    <n v="0"/>
    <m/>
    <n v="0"/>
    <n v="0"/>
    <n v="0"/>
    <n v="0"/>
    <n v="0"/>
    <m/>
    <m/>
    <m/>
    <s v="Farm Share (Micaela moved to CSA)"/>
    <n v="25"/>
    <s v="Institutional"/>
    <n v="0"/>
    <n v="0"/>
    <n v="0"/>
    <n v="25"/>
    <m/>
    <m/>
    <x v="2"/>
  </r>
  <r>
    <x v="0"/>
    <s v="Agri-Cultura Network"/>
    <s v="NM"/>
    <n v="87105"/>
    <s v="Mountain"/>
    <x v="1"/>
    <s v="LLC"/>
    <s v=" "/>
    <x v="2"/>
    <n v="2010"/>
    <x v="23"/>
    <x v="4"/>
    <s v="3 - 5 years"/>
    <x v="0"/>
    <n v="95000"/>
    <n v="85000"/>
    <n v="90100"/>
    <n v="0.94842105263157894"/>
    <n v="100"/>
    <n v="100"/>
    <n v="0"/>
    <n v="0"/>
    <n v="0"/>
    <n v="0"/>
    <n v="0"/>
    <n v="0"/>
    <n v="0"/>
    <n v="0"/>
    <n v="0"/>
    <m/>
    <n v="0"/>
    <n v="0"/>
    <s v=" "/>
    <n v="0"/>
    <s v=" "/>
    <n v="0"/>
    <s v=" "/>
    <n v="0"/>
    <n v="0"/>
    <n v="100"/>
    <n v="0"/>
    <n v="0"/>
    <n v="25"/>
    <n v="25"/>
    <n v="0"/>
    <m/>
    <n v="0"/>
    <n v="0"/>
    <n v="50"/>
    <n v="0"/>
    <n v="0"/>
    <m/>
    <m/>
    <n v="0"/>
    <s v=" "/>
    <n v="0"/>
    <s v=" "/>
    <n v="25"/>
    <n v="0"/>
    <n v="50"/>
    <n v="0"/>
    <m/>
    <m/>
    <x v="2"/>
  </r>
  <r>
    <x v="0"/>
    <s v="Berkshire Organics"/>
    <s v="MA"/>
    <n v="1226"/>
    <s v="New England"/>
    <x v="2"/>
    <s v="LLC"/>
    <s v="LLC for Berkshire Organics and SEEDS program waiting on 501c3 approval"/>
    <x v="2"/>
    <n v="2008"/>
    <x v="25"/>
    <x v="4"/>
    <s v="3 - 5 years"/>
    <x v="0"/>
    <n v="1350000"/>
    <n v="425000"/>
    <n v="1350200"/>
    <n v="1.0001481481481482"/>
    <n v="100"/>
    <n v="40"/>
    <n v="4.7058823529411766"/>
    <n v="5.1764705882352944"/>
    <n v="0"/>
    <n v="7.764705882352942"/>
    <n v="0"/>
    <n v="4.7058823529411766"/>
    <n v="7.764705882352942"/>
    <n v="0.47058823529411759"/>
    <n v="24"/>
    <n v="0"/>
    <n v="5.4117647058823524"/>
    <n v="0"/>
    <m/>
    <n v="0"/>
    <m/>
    <n v="0"/>
    <m/>
    <n v="5.1764705882352944"/>
    <n v="42.352941176470594"/>
    <n v="100"/>
    <n v="97.647058823529406"/>
    <n v="0"/>
    <n v="0"/>
    <n v="0"/>
    <n v="0"/>
    <n v="0"/>
    <n v="0"/>
    <n v="0"/>
    <n v="2.3529411764705883"/>
    <n v="0"/>
    <n v="0"/>
    <n v="0"/>
    <n v="0"/>
    <n v="0"/>
    <m/>
    <n v="0"/>
    <s v=" "/>
    <n v="0"/>
    <n v="0"/>
    <n v="2.3529411764705883"/>
    <n v="0"/>
    <m/>
    <m/>
    <x v="2"/>
  </r>
  <r>
    <x v="0"/>
    <s v="Green Mountain Farm Direct"/>
    <s v="VT"/>
    <n v="5855"/>
    <s v="New England"/>
    <x v="2"/>
    <s v="Nonprofit"/>
    <s v=" "/>
    <x v="0"/>
    <n v="2009"/>
    <x v="24"/>
    <x v="4"/>
    <s v="3 - 5 years"/>
    <x v="0"/>
    <n v="250000"/>
    <n v="200000"/>
    <n v="250000"/>
    <n v="1"/>
    <n v="100"/>
    <n v="20.599999999999998"/>
    <n v="0"/>
    <n v="15.9"/>
    <n v="0"/>
    <n v="33.900000000000006"/>
    <n v="13"/>
    <n v="2"/>
    <n v="2"/>
    <n v="0"/>
    <n v="2.5"/>
    <n v="0"/>
    <n v="0"/>
    <n v="0"/>
    <m/>
    <n v="0"/>
    <m/>
    <n v="10.100000000000001"/>
    <m/>
    <n v="15.9"/>
    <n v="16.600000000000001"/>
    <n v="100"/>
    <n v="0"/>
    <n v="0"/>
    <n v="0"/>
    <n v="0"/>
    <n v="0"/>
    <n v="0"/>
    <n v="0"/>
    <n v="0"/>
    <n v="0"/>
    <n v="0"/>
    <n v="0"/>
    <n v="0"/>
    <n v="0"/>
    <n v="100"/>
    <m/>
    <n v="0"/>
    <s v=" "/>
    <n v="0"/>
    <n v="0"/>
    <n v="0"/>
    <n v="100"/>
    <m/>
    <m/>
    <x v="1"/>
  </r>
  <r>
    <x v="0"/>
    <s v="Windham Farm and Food"/>
    <s v="VT"/>
    <n v="5158"/>
    <s v="New England"/>
    <x v="2"/>
    <s v="LLC"/>
    <s v=" "/>
    <x v="2"/>
    <n v="2009"/>
    <x v="24"/>
    <x v="4"/>
    <s v="3 - 5 years"/>
    <x v="0"/>
    <n v="143000"/>
    <n v="143305"/>
    <n v="142344"/>
    <n v="0.99541258741258742"/>
    <n v="100"/>
    <n v="48.790342276961724"/>
    <n v="0"/>
    <n v="0"/>
    <n v="0"/>
    <n v="40.977635113917863"/>
    <n v="4.1868741495411886E-3"/>
    <n v="0"/>
    <n v="5.9474547294232583"/>
    <n v="0"/>
    <n v="0"/>
    <n v="0"/>
    <n v="0"/>
    <n v="4.2803810055476079"/>
    <m/>
    <n v="0"/>
    <m/>
    <n v="0"/>
    <m/>
    <n v="0"/>
    <n v="10.227835734970867"/>
    <n v="100"/>
    <n v="0"/>
    <n v="0"/>
    <n v="44.343881930148981"/>
    <n v="3.4890617912843238"/>
    <n v="0"/>
    <n v="0"/>
    <n v="0"/>
    <n v="2.2406754823627928"/>
    <n v="24.980984613237499"/>
    <n v="2.3788423292976519"/>
    <n v="14.209553051184537"/>
    <n v="8.3570008024842117"/>
    <n v="0"/>
    <n v="0"/>
    <m/>
    <n v="0"/>
    <s v=" "/>
    <n v="44.343881930148981"/>
    <n v="0"/>
    <n v="52.16705627856669"/>
    <n v="0"/>
    <m/>
    <m/>
    <x v="2"/>
  </r>
  <r>
    <x v="0"/>
    <s v="Intervale Food Hub"/>
    <s v="VT"/>
    <n v="5401"/>
    <s v="New England"/>
    <x v="2"/>
    <s v="Nonprofit"/>
    <s v=" "/>
    <x v="0"/>
    <n v="2008"/>
    <x v="25"/>
    <x v="4"/>
    <s v="3 - 5 years"/>
    <x v="0"/>
    <n v="506904"/>
    <n v="506904"/>
    <n v="506120"/>
    <n v="0.99845335605953001"/>
    <n v="99.999999999999972"/>
    <n v="73"/>
    <n v="0.6"/>
    <n v="4.5"/>
    <n v="1.2"/>
    <n v="5"/>
    <n v="4.3"/>
    <n v="0.1"/>
    <n v="2.6"/>
    <n v="0.1"/>
    <n v="8.5"/>
    <n v="0"/>
    <n v="0.1"/>
    <m/>
    <s v=" "/>
    <n v="0"/>
    <s v=" "/>
    <n v="0"/>
    <s v=" "/>
    <n v="5.7"/>
    <n v="11.4"/>
    <n v="100"/>
    <n v="100"/>
    <n v="0"/>
    <n v="0"/>
    <n v="0"/>
    <n v="0"/>
    <m/>
    <n v="0"/>
    <n v="0"/>
    <n v="0"/>
    <n v="0"/>
    <n v="0"/>
    <m/>
    <m/>
    <n v="0"/>
    <s v=" "/>
    <n v="0"/>
    <s v=" "/>
    <n v="0"/>
    <n v="0"/>
    <n v="0"/>
    <n v="0"/>
    <m/>
    <m/>
    <x v="0"/>
  </r>
  <r>
    <x v="0"/>
    <s v="Joe's CSA"/>
    <s v="VT"/>
    <n v="5602"/>
    <s v="New England"/>
    <x v="2"/>
    <s v="S Corp"/>
    <s v=" "/>
    <x v="2"/>
    <n v="2010"/>
    <x v="23"/>
    <x v="4"/>
    <s v="3 - 5 years"/>
    <x v="0"/>
    <n v="175000"/>
    <n v="175000"/>
    <n v="140565"/>
    <n v="0.8032285714285714"/>
    <n v="100"/>
    <n v="40"/>
    <n v="0"/>
    <n v="10"/>
    <n v="0"/>
    <n v="0"/>
    <n v="5"/>
    <n v="0"/>
    <n v="10"/>
    <n v="0"/>
    <n v="35"/>
    <m/>
    <n v="0"/>
    <n v="0"/>
    <s v=" "/>
    <n v="0"/>
    <s v=" "/>
    <n v="0"/>
    <s v=" "/>
    <n v="10"/>
    <n v="45"/>
    <n v="100"/>
    <n v="100"/>
    <n v="0"/>
    <n v="0"/>
    <n v="0"/>
    <n v="0"/>
    <m/>
    <n v="0"/>
    <n v="0"/>
    <n v="0"/>
    <n v="0"/>
    <n v="0"/>
    <m/>
    <m/>
    <n v="0"/>
    <s v=" "/>
    <n v="0"/>
    <s v=" "/>
    <n v="0"/>
    <n v="0"/>
    <n v="0"/>
    <n v="0"/>
    <m/>
    <m/>
    <x v="0"/>
  </r>
  <r>
    <x v="0"/>
    <s v="Mass local food"/>
    <s v="MA"/>
    <n v="1440"/>
    <s v="New England"/>
    <x v="2"/>
    <s v="Producer-Consumer Cooperative"/>
    <s v=" "/>
    <x v="1"/>
    <n v="2010"/>
    <x v="23"/>
    <x v="4"/>
    <s v="3 - 5 years"/>
    <x v="0"/>
    <n v="150119"/>
    <n v="135360"/>
    <n v="144771.37999999998"/>
    <n v="0.96437746054796514"/>
    <n v="100"/>
    <n v="26"/>
    <n v="0"/>
    <n v="50"/>
    <n v="0"/>
    <n v="5"/>
    <n v="5"/>
    <n v="2"/>
    <n v="5"/>
    <n v="3"/>
    <n v="2"/>
    <n v="0"/>
    <n v="2"/>
    <n v="0"/>
    <s v=" "/>
    <n v="0"/>
    <s v=" "/>
    <n v="0"/>
    <s v=" "/>
    <n v="50"/>
    <n v="14"/>
    <n v="100"/>
    <n v="0"/>
    <n v="0"/>
    <n v="100"/>
    <n v="0"/>
    <n v="0"/>
    <m/>
    <n v="0"/>
    <n v="0"/>
    <n v="0"/>
    <n v="0"/>
    <n v="0"/>
    <m/>
    <m/>
    <n v="0"/>
    <s v=" "/>
    <n v="0"/>
    <s v=" "/>
    <n v="100"/>
    <n v="0"/>
    <n v="0"/>
    <n v="0"/>
    <m/>
    <m/>
    <x v="0"/>
  </r>
  <r>
    <x v="0"/>
    <s v="Eat Oregon First"/>
    <s v="OR"/>
    <s v=" "/>
    <s v="Pacific"/>
    <x v="1"/>
    <s v="S Corp"/>
    <s v=" "/>
    <x v="2"/>
    <n v="2009"/>
    <x v="24"/>
    <x v="4"/>
    <s v="3 - 5 years"/>
    <x v="0"/>
    <n v="1000000"/>
    <n v="1000000"/>
    <n v="706000"/>
    <n v="0.70599999999999996"/>
    <n v="100"/>
    <n v="0"/>
    <n v="0"/>
    <n v="60"/>
    <n v="10"/>
    <n v="0"/>
    <n v="20"/>
    <n v="0"/>
    <n v="0"/>
    <n v="0"/>
    <n v="10"/>
    <m/>
    <n v="0"/>
    <m/>
    <s v="honey (micaela moved to other processed)"/>
    <n v="0"/>
    <s v=" "/>
    <n v="0"/>
    <s v=" "/>
    <n v="70"/>
    <n v="10"/>
    <n v="100"/>
    <n v="0"/>
    <n v="0"/>
    <n v="15"/>
    <n v="85"/>
    <n v="0"/>
    <m/>
    <n v="0"/>
    <n v="0"/>
    <n v="0"/>
    <n v="0"/>
    <n v="0"/>
    <m/>
    <m/>
    <n v="0"/>
    <s v=" "/>
    <n v="0"/>
    <s v=" "/>
    <n v="15"/>
    <n v="0"/>
    <n v="0"/>
    <n v="0"/>
    <m/>
    <m/>
    <x v="0"/>
  </r>
  <r>
    <x v="0"/>
    <s v="The NW Regional Food Hub"/>
    <s v="WA"/>
    <n v="99352"/>
    <s v="Pacific"/>
    <x v="1"/>
    <s v="Producer-Consumer Cooperative"/>
    <s v=" "/>
    <x v="1"/>
    <n v="2009"/>
    <x v="24"/>
    <x v="4"/>
    <s v="3 - 5 years"/>
    <x v="0"/>
    <n v="275739"/>
    <n v="261339"/>
    <n v="275705.74"/>
    <n v="0.99987937868781707"/>
    <n v="100"/>
    <n v="13"/>
    <n v="7"/>
    <n v="13"/>
    <n v="0"/>
    <n v="14"/>
    <n v="13"/>
    <n v="14"/>
    <n v="6"/>
    <n v="1"/>
    <n v="14"/>
    <n v="2"/>
    <n v="3"/>
    <m/>
    <s v="Prepared dinners (prepared by vendors in our kitchen using local products) (micaela moved to other processed)"/>
    <n v="0"/>
    <s v=" "/>
    <n v="0"/>
    <s v=" "/>
    <n v="13"/>
    <n v="40"/>
    <n v="100"/>
    <n v="89"/>
    <n v="0"/>
    <n v="0"/>
    <n v="11"/>
    <n v="0"/>
    <m/>
    <n v="0"/>
    <n v="0"/>
    <n v="0"/>
    <n v="0"/>
    <n v="0"/>
    <m/>
    <m/>
    <n v="0"/>
    <s v=" "/>
    <n v="0"/>
    <s v=" "/>
    <n v="0"/>
    <n v="0"/>
    <n v="0"/>
    <n v="0"/>
    <m/>
    <m/>
    <x v="0"/>
  </r>
  <r>
    <x v="0"/>
    <s v="Hometown HArvest"/>
    <s v="MD"/>
    <n v="21703"/>
    <s v="South Atlantic"/>
    <x v="0"/>
    <s v="LLC"/>
    <s v=" "/>
    <x v="2"/>
    <n v="2009"/>
    <x v="24"/>
    <x v="4"/>
    <s v="3 - 5 years"/>
    <x v="0"/>
    <n v="1800000"/>
    <n v="1800000"/>
    <n v="1388178"/>
    <n v="0.77120999999999995"/>
    <n v="100"/>
    <n v="100"/>
    <n v="0"/>
    <n v="0"/>
    <n v="0"/>
    <n v="0"/>
    <n v="0"/>
    <n v="0"/>
    <n v="0"/>
    <n v="0"/>
    <n v="0"/>
    <n v="0"/>
    <n v="0"/>
    <n v="0"/>
    <m/>
    <n v="0"/>
    <m/>
    <n v="0"/>
    <m/>
    <n v="0"/>
    <n v="0"/>
    <n v="100"/>
    <n v="100"/>
    <n v="0"/>
    <n v="0"/>
    <n v="0"/>
    <n v="0"/>
    <n v="0"/>
    <n v="0"/>
    <n v="0"/>
    <n v="0"/>
    <n v="0"/>
    <n v="0"/>
    <n v="0"/>
    <n v="0"/>
    <n v="0"/>
    <m/>
    <n v="0"/>
    <s v=" "/>
    <n v="0"/>
    <n v="0"/>
    <n v="0"/>
    <n v="0"/>
    <m/>
    <m/>
    <x v="0"/>
  </r>
  <r>
    <x v="0"/>
    <s v="The Produce Box"/>
    <s v="NC"/>
    <n v="27604"/>
    <s v="South Atlantic"/>
    <x v="0"/>
    <s v="LLC"/>
    <s v=" "/>
    <x v="2"/>
    <n v="2008"/>
    <x v="25"/>
    <x v="4"/>
    <s v="3 - 5 years"/>
    <x v="0"/>
    <n v="3300000"/>
    <n v="3300000"/>
    <m/>
    <m/>
    <n v="100"/>
    <n v="85"/>
    <n v="10"/>
    <n v="0"/>
    <n v="0"/>
    <n v="0"/>
    <n v="0"/>
    <n v="0"/>
    <n v="5"/>
    <n v="0"/>
    <n v="0"/>
    <m/>
    <n v="0"/>
    <n v="0"/>
    <s v=" "/>
    <n v="0"/>
    <s v=" "/>
    <n v="0"/>
    <s v=" "/>
    <n v="0"/>
    <n v="5"/>
    <n v="100"/>
    <n v="100"/>
    <n v="0"/>
    <n v="0"/>
    <n v="0"/>
    <n v="0"/>
    <m/>
    <n v="0"/>
    <n v="0"/>
    <n v="0"/>
    <n v="0"/>
    <n v="0"/>
    <m/>
    <m/>
    <n v="0"/>
    <s v=" "/>
    <n v="0"/>
    <s v=" "/>
    <n v="0"/>
    <n v="0"/>
    <n v="0"/>
    <n v="0"/>
    <m/>
    <m/>
    <x v="0"/>
  </r>
  <r>
    <x v="0"/>
    <s v="Fresh Link"/>
    <s v="VA"/>
    <n v="22948"/>
    <s v="South Atlantic"/>
    <x v="0"/>
    <s v="LLC"/>
    <s v=" "/>
    <x v="2"/>
    <n v="2009"/>
    <x v="24"/>
    <x v="4"/>
    <s v="3 - 5 years"/>
    <x v="0"/>
    <n v="500000"/>
    <n v="500000"/>
    <n v="479500"/>
    <n v="0.95899999999999996"/>
    <n v="100"/>
    <n v="100"/>
    <n v="0"/>
    <n v="0"/>
    <n v="0"/>
    <n v="0"/>
    <n v="0"/>
    <n v="0"/>
    <n v="0"/>
    <n v="0"/>
    <n v="0"/>
    <n v="0"/>
    <n v="0"/>
    <n v="0"/>
    <m/>
    <n v="0"/>
    <m/>
    <n v="0"/>
    <m/>
    <n v="0"/>
    <n v="0"/>
    <n v="100"/>
    <n v="0"/>
    <n v="0"/>
    <n v="0"/>
    <n v="100"/>
    <n v="0"/>
    <m/>
    <n v="0"/>
    <n v="0"/>
    <n v="0"/>
    <n v="0"/>
    <n v="0"/>
    <m/>
    <m/>
    <n v="0"/>
    <s v=" "/>
    <n v="0"/>
    <s v=" "/>
    <n v="0"/>
    <n v="0"/>
    <n v="0"/>
    <n v="0"/>
    <m/>
    <m/>
    <x v="0"/>
  </r>
  <r>
    <x v="0"/>
    <s v="Sun Coast Food Alliance"/>
    <s v="FL"/>
    <n v="34205"/>
    <s v="South Atlantic"/>
    <x v="0"/>
    <s v="LLC"/>
    <s v=" "/>
    <x v="2"/>
    <n v="2008"/>
    <x v="25"/>
    <x v="4"/>
    <s v="3 - 5 years"/>
    <x v="0"/>
    <n v="200000"/>
    <n v="200000"/>
    <n v="224000"/>
    <n v="1.1200000000000001"/>
    <n v="100"/>
    <n v="90"/>
    <n v="0"/>
    <n v="10"/>
    <n v="0"/>
    <n v="0"/>
    <n v="0"/>
    <n v="0"/>
    <n v="0"/>
    <n v="0"/>
    <n v="0"/>
    <m/>
    <n v="0"/>
    <n v="0"/>
    <s v=" "/>
    <n v="0"/>
    <s v=" "/>
    <n v="0"/>
    <s v=" "/>
    <n v="10"/>
    <n v="0"/>
    <n v="100"/>
    <n v="0"/>
    <n v="0"/>
    <n v="5"/>
    <n v="85"/>
    <n v="0"/>
    <m/>
    <n v="0"/>
    <n v="0"/>
    <n v="0"/>
    <n v="0"/>
    <n v="0"/>
    <n v="10"/>
    <m/>
    <m/>
    <s v="Retirement Communities"/>
    <n v="0"/>
    <s v=" "/>
    <n v="5"/>
    <n v="0"/>
    <n v="10"/>
    <n v="0"/>
    <m/>
    <m/>
    <x v="0"/>
  </r>
  <r>
    <x v="0"/>
    <s v="Off The Vine Market, Inc."/>
    <s v="VA"/>
    <s v=" "/>
    <s v="South Atlantic"/>
    <x v="0"/>
    <s v="S Corp"/>
    <s v=" "/>
    <x v="2"/>
    <n v="2009"/>
    <x v="24"/>
    <x v="4"/>
    <s v="3 - 5 years"/>
    <x v="0"/>
    <m/>
    <n v="150000"/>
    <n v="90"/>
    <m/>
    <n v="100"/>
    <n v="35"/>
    <n v="0"/>
    <n v="35"/>
    <n v="5"/>
    <n v="15"/>
    <n v="0"/>
    <n v="10"/>
    <n v="0"/>
    <n v="0"/>
    <n v="0"/>
    <m/>
    <n v="0"/>
    <n v="0"/>
    <s v=" "/>
    <n v="0"/>
    <s v=" "/>
    <n v="0"/>
    <s v=" "/>
    <n v="40"/>
    <n v="10"/>
    <n v="100"/>
    <n v="75"/>
    <n v="0"/>
    <n v="0"/>
    <m/>
    <n v="15"/>
    <m/>
    <n v="0"/>
    <n v="0"/>
    <n v="0"/>
    <n v="10"/>
    <n v="0"/>
    <m/>
    <m/>
    <n v="0"/>
    <s v=" "/>
    <n v="0"/>
    <s v=" "/>
    <n v="0"/>
    <n v="15"/>
    <n v="10"/>
    <n v="0"/>
    <m/>
    <m/>
    <x v="0"/>
  </r>
  <r>
    <x v="0"/>
    <s v="Coastal Farms"/>
    <s v="VA"/>
    <n v="23487"/>
    <s v="South Atlantic"/>
    <x v="0"/>
    <s v="LLC"/>
    <s v=" "/>
    <x v="2"/>
    <n v="2010"/>
    <x v="23"/>
    <x v="4"/>
    <s v="3 - 5 years"/>
    <x v="0"/>
    <n v="145470"/>
    <n v="127545"/>
    <n v="128635"/>
    <n v="0.88427167113494187"/>
    <n v="100"/>
    <n v="45"/>
    <n v="0"/>
    <n v="22"/>
    <n v="4"/>
    <n v="2"/>
    <n v="4"/>
    <n v="1"/>
    <n v="2"/>
    <n v="1"/>
    <n v="18"/>
    <m/>
    <n v="1"/>
    <m/>
    <s v="prepared foods (micaela moved to other processed)"/>
    <n v="0"/>
    <s v=" "/>
    <n v="0"/>
    <s v=" "/>
    <n v="26"/>
    <n v="23"/>
    <n v="100"/>
    <n v="0"/>
    <n v="0"/>
    <n v="100"/>
    <n v="0"/>
    <n v="0"/>
    <m/>
    <n v="0"/>
    <n v="0"/>
    <n v="0"/>
    <n v="0"/>
    <n v="0"/>
    <m/>
    <m/>
    <n v="0"/>
    <s v=" "/>
    <n v="0"/>
    <s v=" "/>
    <n v="100"/>
    <n v="0"/>
    <n v="0"/>
    <n v="0"/>
    <m/>
    <m/>
    <x v="0"/>
  </r>
  <r>
    <x v="0"/>
    <s v="Iowa Food Cooperative"/>
    <s v="IA"/>
    <n v="50310"/>
    <s v="West North Central"/>
    <x v="3"/>
    <s v="Producer-Consumer Cooperative"/>
    <s v=" "/>
    <x v="1"/>
    <n v="2008"/>
    <x v="25"/>
    <x v="4"/>
    <s v="3 - 5 years"/>
    <x v="0"/>
    <n v="186344"/>
    <n v="186344"/>
    <n v="180428"/>
    <n v="0.96825226462885849"/>
    <n v="100"/>
    <n v="20"/>
    <n v="0"/>
    <n v="50"/>
    <n v="0"/>
    <n v="5"/>
    <n v="10"/>
    <n v="0"/>
    <n v="10"/>
    <n v="0"/>
    <n v="0"/>
    <m/>
    <n v="5"/>
    <n v="0"/>
    <s v=" "/>
    <n v="0"/>
    <s v=" "/>
    <n v="0"/>
    <s v=" "/>
    <n v="50"/>
    <n v="15"/>
    <n v="100"/>
    <n v="0"/>
    <n v="0"/>
    <n v="100"/>
    <n v="0"/>
    <n v="0"/>
    <m/>
    <n v="0"/>
    <n v="0"/>
    <n v="0"/>
    <n v="0"/>
    <n v="0"/>
    <m/>
    <m/>
    <n v="0"/>
    <s v=" "/>
    <n v="0"/>
    <s v=" "/>
    <n v="100"/>
    <n v="0"/>
    <n v="0"/>
    <n v="0"/>
    <m/>
    <m/>
    <x v="0"/>
  </r>
  <r>
    <x v="0"/>
    <s v="The Kansas City Beans&amp;Greens Mobile Market"/>
    <s v="MO"/>
    <n v="64112"/>
    <s v="West North Central"/>
    <x v="3"/>
    <s v="Nonprofit"/>
    <s v=" "/>
    <x v="0"/>
    <n v="2010"/>
    <x v="23"/>
    <x v="4"/>
    <s v="3 - 5 years"/>
    <x v="0"/>
    <n v="20000"/>
    <n v="20000"/>
    <m/>
    <m/>
    <n v="100"/>
    <n v="46"/>
    <n v="0"/>
    <n v="53"/>
    <n v="0"/>
    <n v="0"/>
    <n v="1"/>
    <n v="0"/>
    <n v="0"/>
    <n v="0"/>
    <n v="0"/>
    <n v="0"/>
    <n v="0"/>
    <n v="0"/>
    <s v=" "/>
    <n v="0"/>
    <s v=" "/>
    <n v="0"/>
    <s v=" "/>
    <n v="53"/>
    <n v="0"/>
    <n v="100"/>
    <n v="100"/>
    <n v="0"/>
    <n v="0"/>
    <n v="0"/>
    <n v="0"/>
    <m/>
    <n v="0"/>
    <n v="0"/>
    <n v="0"/>
    <n v="0"/>
    <n v="0"/>
    <m/>
    <m/>
    <n v="0"/>
    <s v=" "/>
    <n v="0"/>
    <s v=" "/>
    <n v="0"/>
    <n v="0"/>
    <n v="0"/>
    <n v="0"/>
    <m/>
    <m/>
    <x v="1"/>
  </r>
  <r>
    <x v="0"/>
    <s v="Hollygrove Market &amp; Farm"/>
    <s v="LA"/>
    <n v="70118"/>
    <s v="West South Central"/>
    <x v="0"/>
    <s v="LLC"/>
    <s v=" "/>
    <x v="2"/>
    <n v="2008"/>
    <x v="25"/>
    <x v="4"/>
    <s v="3 - 5 years"/>
    <x v="0"/>
    <n v="865958"/>
    <n v="843984"/>
    <n v="861203"/>
    <n v="0.99450897156675033"/>
    <n v="100"/>
    <n v="68"/>
    <n v="9"/>
    <n v="0"/>
    <n v="0"/>
    <n v="7"/>
    <n v="3"/>
    <n v="2"/>
    <n v="5"/>
    <n v="4"/>
    <n v="2"/>
    <m/>
    <n v="0"/>
    <n v="0"/>
    <s v=" "/>
    <n v="0"/>
    <s v=" "/>
    <n v="0"/>
    <s v=" "/>
    <n v="0"/>
    <n v="13"/>
    <n v="100"/>
    <n v="72"/>
    <n v="0"/>
    <n v="9"/>
    <n v="19"/>
    <n v="0"/>
    <m/>
    <n v="0"/>
    <n v="0"/>
    <n v="0"/>
    <n v="0"/>
    <n v="0"/>
    <m/>
    <m/>
    <n v="0"/>
    <s v=" "/>
    <n v="0"/>
    <s v=" "/>
    <n v="9"/>
    <n v="0"/>
    <n v="0"/>
    <n v="0"/>
    <m/>
    <m/>
    <x v="0"/>
  </r>
  <r>
    <x v="0"/>
    <s v="Farm2Work, LLC"/>
    <s v="AR"/>
    <n v="72205"/>
    <s v="West South Central"/>
    <x v="0"/>
    <s v="LLC"/>
    <s v=" "/>
    <x v="2"/>
    <n v="2010"/>
    <x v="23"/>
    <x v="4"/>
    <s v="3 - 5 years"/>
    <x v="0"/>
    <n v="30692"/>
    <n v="17470"/>
    <n v="30691.690000000002"/>
    <n v="0.9999898996481168"/>
    <n v="100"/>
    <n v="30"/>
    <n v="17"/>
    <n v="20"/>
    <n v="0"/>
    <n v="10"/>
    <n v="8"/>
    <n v="0"/>
    <n v="8"/>
    <n v="0"/>
    <n v="5"/>
    <m/>
    <n v="2"/>
    <n v="0"/>
    <s v=" "/>
    <n v="0"/>
    <s v=" "/>
    <n v="0"/>
    <s v=" "/>
    <n v="20"/>
    <n v="15"/>
    <n v="100"/>
    <n v="0"/>
    <n v="0"/>
    <n v="100"/>
    <n v="0"/>
    <n v="0"/>
    <m/>
    <n v="0"/>
    <n v="0"/>
    <n v="0"/>
    <n v="0"/>
    <n v="0"/>
    <m/>
    <m/>
    <m/>
    <s v="Individual customers shop online and we deliver to their office. (micael moved to on-line)"/>
    <n v="0"/>
    <s v=" "/>
    <n v="100"/>
    <n v="0"/>
    <n v="0"/>
    <n v="0"/>
    <m/>
    <m/>
    <x v="0"/>
  </r>
  <r>
    <x v="0"/>
    <s v="Grow Portland Growers Alliance"/>
    <s v="OR"/>
    <n v="97211"/>
    <s v="Pacific"/>
    <x v="1"/>
    <s v="Nonprofit"/>
    <s v=" "/>
    <x v="0"/>
    <n v="2010"/>
    <x v="23"/>
    <x v="4"/>
    <s v="3 - 5 years"/>
    <x v="0"/>
    <n v="80000"/>
    <n v="62000"/>
    <n v="79000"/>
    <n v="0.98750000000000004"/>
    <n v="100"/>
    <n v="100"/>
    <n v="0"/>
    <n v="0"/>
    <n v="0"/>
    <n v="0"/>
    <n v="0"/>
    <n v="0"/>
    <n v="0"/>
    <n v="0"/>
    <n v="0"/>
    <n v="0"/>
    <n v="0"/>
    <n v="0"/>
    <m/>
    <n v="0"/>
    <m/>
    <n v="0"/>
    <m/>
    <n v="0"/>
    <n v="0"/>
    <n v="99.999999999999986"/>
    <n v="88.709677419354833"/>
    <n v="0"/>
    <n v="0"/>
    <n v="9.67741935483871"/>
    <n v="1.6129032258064515"/>
    <n v="0"/>
    <n v="0"/>
    <n v="0"/>
    <n v="0"/>
    <n v="0"/>
    <n v="0"/>
    <n v="0"/>
    <n v="0"/>
    <n v="0"/>
    <m/>
    <n v="0"/>
    <s v=" "/>
    <n v="0"/>
    <n v="1.6129032258064515"/>
    <n v="0"/>
    <n v="0"/>
    <m/>
    <m/>
    <x v="2"/>
  </r>
  <r>
    <x v="0"/>
    <s v="Shagbark Seed &amp; Mill"/>
    <s v="OH"/>
    <n v="45701"/>
    <s v="East North Central"/>
    <x v="3"/>
    <s v="LLC"/>
    <s v=" "/>
    <x v="2"/>
    <n v="2010"/>
    <x v="23"/>
    <x v="4"/>
    <s v="3 - 5 years"/>
    <x v="0"/>
    <n v="270000"/>
    <m/>
    <m/>
    <m/>
    <m/>
    <m/>
    <m/>
    <m/>
    <m/>
    <m/>
    <m/>
    <m/>
    <m/>
    <m/>
    <m/>
    <m/>
    <m/>
    <m/>
    <m/>
    <m/>
    <m/>
    <m/>
    <m/>
    <m/>
    <m/>
    <n v="0"/>
    <m/>
    <m/>
    <m/>
    <m/>
    <m/>
    <m/>
    <m/>
    <m/>
    <m/>
    <m/>
    <m/>
    <m/>
    <m/>
    <m/>
    <m/>
    <m/>
    <m/>
    <m/>
    <m/>
    <m/>
    <m/>
    <m/>
    <m/>
    <x v="3"/>
  </r>
  <r>
    <x v="0"/>
    <s v="Hudson Valley Hub"/>
    <s v="NY"/>
    <n v="12561"/>
    <s v="Middle Atlantic"/>
    <x v="2"/>
    <s v="No formal legal structure"/>
    <s v=" "/>
    <x v="3"/>
    <n v="2010"/>
    <x v="23"/>
    <x v="4"/>
    <s v="3 - 5 years"/>
    <x v="0"/>
    <n v="2200000"/>
    <m/>
    <m/>
    <m/>
    <m/>
    <m/>
    <m/>
    <m/>
    <m/>
    <m/>
    <m/>
    <m/>
    <m/>
    <m/>
    <m/>
    <m/>
    <m/>
    <m/>
    <m/>
    <m/>
    <m/>
    <m/>
    <m/>
    <m/>
    <m/>
    <n v="0"/>
    <m/>
    <m/>
    <m/>
    <m/>
    <m/>
    <m/>
    <m/>
    <m/>
    <m/>
    <m/>
    <m/>
    <m/>
    <m/>
    <m/>
    <m/>
    <m/>
    <m/>
    <m/>
    <m/>
    <m/>
    <m/>
    <m/>
    <s v=" "/>
    <x v="3"/>
  </r>
  <r>
    <x v="0"/>
    <s v="High Plains Food Coop"/>
    <s v="CO"/>
    <n v="80200"/>
    <s v="Mountain"/>
    <x v="1"/>
    <s v="C Corp"/>
    <s v=" "/>
    <x v="2"/>
    <n v="2008"/>
    <x v="25"/>
    <x v="4"/>
    <s v="3 - 5 years"/>
    <x v="0"/>
    <n v="87000"/>
    <m/>
    <n v="81850"/>
    <n v="0.94080459770114944"/>
    <m/>
    <m/>
    <m/>
    <m/>
    <m/>
    <m/>
    <m/>
    <m/>
    <m/>
    <m/>
    <m/>
    <m/>
    <m/>
    <m/>
    <m/>
    <m/>
    <m/>
    <m/>
    <m/>
    <m/>
    <m/>
    <n v="0"/>
    <m/>
    <m/>
    <m/>
    <m/>
    <m/>
    <m/>
    <m/>
    <m/>
    <m/>
    <m/>
    <m/>
    <m/>
    <m/>
    <m/>
    <m/>
    <m/>
    <m/>
    <m/>
    <m/>
    <m/>
    <m/>
    <m/>
    <m/>
    <x v="3"/>
  </r>
  <r>
    <x v="0"/>
    <s v="CT Farm Fresh Express LLC"/>
    <s v="CT"/>
    <n v="6423"/>
    <s v="New England"/>
    <x v="2"/>
    <s v="LLC"/>
    <s v=" "/>
    <x v="2"/>
    <n v="2008"/>
    <x v="25"/>
    <x v="4"/>
    <s v="3 - 5 years"/>
    <x v="0"/>
    <n v="225000"/>
    <m/>
    <m/>
    <m/>
    <m/>
    <m/>
    <m/>
    <m/>
    <m/>
    <m/>
    <m/>
    <m/>
    <m/>
    <m/>
    <m/>
    <m/>
    <m/>
    <m/>
    <m/>
    <m/>
    <m/>
    <m/>
    <m/>
    <m/>
    <m/>
    <n v="0"/>
    <m/>
    <m/>
    <m/>
    <m/>
    <m/>
    <m/>
    <m/>
    <m/>
    <m/>
    <m/>
    <m/>
    <m/>
    <m/>
    <m/>
    <m/>
    <m/>
    <m/>
    <m/>
    <m/>
    <m/>
    <m/>
    <m/>
    <m/>
    <x v="3"/>
  </r>
  <r>
    <x v="0"/>
    <s v="Local Food Hub"/>
    <s v="VA"/>
    <n v="22902"/>
    <s v="South Atlantic"/>
    <x v="0"/>
    <s v="Nonprofit"/>
    <s v=" "/>
    <x v="0"/>
    <n v="2009"/>
    <x v="24"/>
    <x v="4"/>
    <s v="3 - 5 years"/>
    <x v="0"/>
    <n v="1311290"/>
    <n v="731548"/>
    <n v="1145184"/>
    <n v="0.8733262665009266"/>
    <n v="100"/>
    <n v="78.785670933417904"/>
    <n v="8.8169197373241401E-2"/>
    <n v="6.79996391214247"/>
    <n v="0"/>
    <n v="0"/>
    <n v="5.1851689841268103"/>
    <n v="2.6792500287062503E-2"/>
    <n v="0"/>
    <n v="0"/>
    <n v="9.1142344726525124"/>
    <n v="0"/>
    <n v="0"/>
    <n v="0"/>
    <m/>
    <n v="0"/>
    <m/>
    <n v="0"/>
    <m/>
    <n v="6.79996391214247"/>
    <n v="9.1410269729395743"/>
    <n v="0"/>
    <m/>
    <m/>
    <m/>
    <m/>
    <m/>
    <m/>
    <m/>
    <m/>
    <m/>
    <m/>
    <m/>
    <m/>
    <m/>
    <m/>
    <m/>
    <m/>
    <m/>
    <m/>
    <m/>
    <m/>
    <m/>
    <m/>
    <m/>
    <x v="1"/>
  </r>
  <r>
    <x v="0"/>
    <s v="Rowland Family Farms, LLC - www.golocalncfarms.com"/>
    <s v="NC"/>
    <n v="28025"/>
    <s v="South Atlantic"/>
    <x v="0"/>
    <s v="LLC"/>
    <s v=" "/>
    <x v="2"/>
    <n v="2010"/>
    <x v="23"/>
    <x v="4"/>
    <s v="3 - 5 years"/>
    <x v="0"/>
    <n v="150000"/>
    <m/>
    <m/>
    <m/>
    <m/>
    <m/>
    <m/>
    <m/>
    <m/>
    <m/>
    <m/>
    <m/>
    <m/>
    <m/>
    <m/>
    <m/>
    <m/>
    <m/>
    <m/>
    <m/>
    <m/>
    <m/>
    <m/>
    <m/>
    <m/>
    <n v="0"/>
    <m/>
    <m/>
    <m/>
    <m/>
    <m/>
    <m/>
    <m/>
    <m/>
    <m/>
    <m/>
    <m/>
    <m/>
    <m/>
    <m/>
    <m/>
    <m/>
    <m/>
    <m/>
    <m/>
    <m/>
    <m/>
    <m/>
    <m/>
    <x v="3"/>
  </r>
  <r>
    <x v="0"/>
    <s v="Relay Foods"/>
    <s v="VA"/>
    <n v="22902"/>
    <s v="South Atlantic"/>
    <x v="0"/>
    <s v="B Corp"/>
    <s v=" "/>
    <x v="2"/>
    <n v="2009"/>
    <x v="24"/>
    <x v="4"/>
    <s v="3 - 5 years"/>
    <x v="0"/>
    <n v="3500000"/>
    <m/>
    <m/>
    <m/>
    <m/>
    <m/>
    <m/>
    <m/>
    <m/>
    <m/>
    <m/>
    <m/>
    <m/>
    <m/>
    <m/>
    <m/>
    <m/>
    <m/>
    <m/>
    <m/>
    <m/>
    <m/>
    <m/>
    <m/>
    <m/>
    <n v="0"/>
    <m/>
    <m/>
    <m/>
    <m/>
    <m/>
    <m/>
    <m/>
    <m/>
    <m/>
    <m/>
    <m/>
    <m/>
    <m/>
    <m/>
    <m/>
    <m/>
    <m/>
    <m/>
    <m/>
    <m/>
    <m/>
    <m/>
    <m/>
    <x v="3"/>
  </r>
  <r>
    <x v="0"/>
    <s v="Red Hills Online Market"/>
    <s v="FL"/>
    <n v="32310"/>
    <s v="South Atlantic"/>
    <x v="0"/>
    <s v="Nonprofit"/>
    <s v="in the process of 501c3 status (just applied)"/>
    <x v="0"/>
    <n v="2010"/>
    <x v="23"/>
    <x v="4"/>
    <s v="3 - 5 years"/>
    <x v="0"/>
    <n v="51465"/>
    <m/>
    <m/>
    <m/>
    <m/>
    <m/>
    <m/>
    <m/>
    <m/>
    <m/>
    <m/>
    <m/>
    <m/>
    <m/>
    <m/>
    <m/>
    <m/>
    <m/>
    <m/>
    <m/>
    <m/>
    <m/>
    <m/>
    <m/>
    <m/>
    <n v="0"/>
    <m/>
    <m/>
    <m/>
    <m/>
    <m/>
    <m/>
    <m/>
    <m/>
    <m/>
    <m/>
    <m/>
    <m/>
    <m/>
    <m/>
    <m/>
    <m/>
    <m/>
    <m/>
    <m/>
    <m/>
    <m/>
    <m/>
    <m/>
    <x v="3"/>
  </r>
  <r>
    <x v="0"/>
    <s v="Heart of America Food Hub"/>
    <s v="MO"/>
    <n v="64012"/>
    <s v="West North Central"/>
    <x v="3"/>
    <s v="LLC"/>
    <s v=" "/>
    <x v="2"/>
    <n v="2008"/>
    <x v="25"/>
    <x v="4"/>
    <s v="3 - 5 years"/>
    <x v="0"/>
    <m/>
    <m/>
    <n v="160700"/>
    <m/>
    <m/>
    <m/>
    <m/>
    <m/>
    <m/>
    <m/>
    <m/>
    <m/>
    <m/>
    <m/>
    <m/>
    <m/>
    <m/>
    <m/>
    <m/>
    <m/>
    <m/>
    <m/>
    <m/>
    <m/>
    <m/>
    <n v="0"/>
    <m/>
    <m/>
    <m/>
    <m/>
    <m/>
    <m/>
    <m/>
    <m/>
    <m/>
    <m/>
    <m/>
    <m/>
    <m/>
    <m/>
    <m/>
    <m/>
    <m/>
    <m/>
    <m/>
    <m/>
    <m/>
    <m/>
    <m/>
    <x v="3"/>
  </r>
  <r>
    <x v="0"/>
    <s v="Little Rock Local Food Club"/>
    <s v="AR"/>
    <n v="72201"/>
    <s v="West South Central"/>
    <x v="0"/>
    <s v="Nonprofit"/>
    <s v=" "/>
    <x v="0"/>
    <n v="2008"/>
    <x v="25"/>
    <x v="4"/>
    <s v="3 - 5 years"/>
    <x v="0"/>
    <n v="137420"/>
    <n v="137420"/>
    <n v="150698"/>
    <n v="1.0966234900305631"/>
    <m/>
    <m/>
    <m/>
    <m/>
    <m/>
    <m/>
    <m/>
    <m/>
    <m/>
    <m/>
    <m/>
    <m/>
    <m/>
    <m/>
    <m/>
    <m/>
    <m/>
    <m/>
    <m/>
    <m/>
    <m/>
    <n v="0"/>
    <m/>
    <m/>
    <m/>
    <m/>
    <m/>
    <m/>
    <m/>
    <m/>
    <m/>
    <m/>
    <m/>
    <m/>
    <m/>
    <m/>
    <m/>
    <m/>
    <m/>
    <m/>
    <m/>
    <m/>
    <m/>
    <m/>
    <m/>
    <x v="0"/>
  </r>
  <r>
    <x v="0"/>
    <s v="Cherry Capital Foods"/>
    <s v="MI"/>
    <n v="49686"/>
    <s v="East North Central"/>
    <x v="3"/>
    <s v="LLC"/>
    <s v=" "/>
    <x v="2"/>
    <n v="2007"/>
    <x v="26"/>
    <x v="5"/>
    <s v="6 - 10 years"/>
    <x v="0"/>
    <n v="1515000"/>
    <n v="1515000"/>
    <n v="1625406"/>
    <n v="1.0728752475247525"/>
    <n v="100.00000000000001"/>
    <n v="0"/>
    <n v="34.191419141914196"/>
    <n v="27.128712871287131"/>
    <n v="0"/>
    <n v="0"/>
    <n v="0"/>
    <n v="0"/>
    <n v="0"/>
    <n v="0"/>
    <n v="37.623762376237622"/>
    <n v="0"/>
    <n v="0"/>
    <n v="1.056105610561056"/>
    <m/>
    <n v="0"/>
    <m/>
    <n v="0"/>
    <m/>
    <n v="27.128712871287131"/>
    <n v="38.679867986798676"/>
    <n v="100.00000000000003"/>
    <n v="0"/>
    <n v="27.524752475247528"/>
    <n v="10.42904290429043"/>
    <n v="40.594059405940598"/>
    <n v="0"/>
    <n v="0"/>
    <n v="4.6204620462046204"/>
    <n v="0"/>
    <n v="9.9009900990099009"/>
    <n v="4.2904290429042904"/>
    <n v="2.6402640264026402"/>
    <n v="0"/>
    <n v="0"/>
    <n v="0"/>
    <m/>
    <n v="0"/>
    <s v=" "/>
    <n v="37.953795379537958"/>
    <n v="0"/>
    <n v="16.831683168316832"/>
    <n v="0"/>
    <m/>
    <m/>
    <x v="1"/>
  </r>
  <r>
    <x v="0"/>
    <s v="Green BEAN Delivery"/>
    <s v="IN"/>
    <n v="46226"/>
    <s v="East North Central"/>
    <x v="3"/>
    <s v="LLC"/>
    <s v=" "/>
    <x v="2"/>
    <n v="2007"/>
    <x v="26"/>
    <x v="5"/>
    <s v="6 - 10 years"/>
    <x v="0"/>
    <n v="15000000"/>
    <n v="15000000"/>
    <m/>
    <m/>
    <n v="100"/>
    <n v="60"/>
    <n v="0"/>
    <n v="20"/>
    <n v="0"/>
    <n v="10"/>
    <n v="2"/>
    <n v="1"/>
    <n v="1"/>
    <n v="1"/>
    <n v="5"/>
    <m/>
    <n v="0"/>
    <n v="0"/>
    <s v=" "/>
    <n v="0"/>
    <s v=" "/>
    <n v="0"/>
    <s v=" "/>
    <n v="20"/>
    <n v="8"/>
    <n v="100"/>
    <n v="0"/>
    <n v="5"/>
    <n v="95"/>
    <n v="0"/>
    <n v="0"/>
    <m/>
    <n v="0"/>
    <n v="0"/>
    <n v="0"/>
    <n v="0"/>
    <n v="0"/>
    <m/>
    <m/>
    <n v="0"/>
    <s v=" "/>
    <n v="0"/>
    <s v=" "/>
    <n v="100"/>
    <n v="0"/>
    <n v="0"/>
    <n v="0"/>
    <m/>
    <m/>
    <x v="0"/>
  </r>
  <r>
    <x v="0"/>
    <s v="Chesterhill Produce Auction, currently owned and operated by Rural Action"/>
    <s v="OH"/>
    <n v="43728"/>
    <s v="East North Central"/>
    <x v="3"/>
    <s v="Nonprofit"/>
    <s v=" "/>
    <x v="0"/>
    <n v="2005"/>
    <x v="27"/>
    <x v="5"/>
    <s v="6 - 10 years"/>
    <x v="0"/>
    <n v="169000"/>
    <n v="169000"/>
    <m/>
    <m/>
    <n v="100"/>
    <n v="75"/>
    <n v="5"/>
    <n v="0"/>
    <n v="0"/>
    <n v="0"/>
    <n v="2"/>
    <n v="0"/>
    <n v="10"/>
    <n v="0"/>
    <n v="0"/>
    <n v="0"/>
    <n v="8"/>
    <n v="0"/>
    <s v=" "/>
    <n v="0"/>
    <s v=" "/>
    <n v="0"/>
    <s v=" "/>
    <n v="0"/>
    <n v="18"/>
    <n v="100"/>
    <n v="40"/>
    <m/>
    <n v="16"/>
    <n v="25"/>
    <n v="0"/>
    <m/>
    <n v="4"/>
    <n v="0"/>
    <n v="3"/>
    <n v="1"/>
    <n v="0"/>
    <m/>
    <m/>
    <m/>
    <s v="Individuals for home use (micaela moved to retail)"/>
    <n v="11"/>
    <s v="Wellness clubs/groups"/>
    <n v="16"/>
    <n v="0"/>
    <n v="4"/>
    <n v="11"/>
    <m/>
    <m/>
    <x v="2"/>
  </r>
  <r>
    <x v="0"/>
    <s v="Grasshoppers Distribution"/>
    <s v="KY"/>
    <n v="40203"/>
    <s v="East South Central"/>
    <x v="0"/>
    <s v="LLC"/>
    <s v=" "/>
    <x v="2"/>
    <n v="2006"/>
    <x v="28"/>
    <x v="5"/>
    <s v="6 - 10 years"/>
    <x v="0"/>
    <n v="1043000"/>
    <n v="914700"/>
    <n v="1092030"/>
    <n v="1.0470086289549376"/>
    <n v="100"/>
    <n v="50"/>
    <n v="5"/>
    <n v="35"/>
    <n v="0"/>
    <n v="5"/>
    <n v="3"/>
    <n v="0"/>
    <n v="0"/>
    <n v="1"/>
    <n v="1"/>
    <m/>
    <n v="0"/>
    <n v="0"/>
    <s v=" "/>
    <n v="0"/>
    <s v=" "/>
    <n v="0"/>
    <s v=" "/>
    <n v="35"/>
    <n v="2"/>
    <n v="100"/>
    <n v="82"/>
    <n v="0"/>
    <n v="0"/>
    <n v="14"/>
    <n v="0"/>
    <m/>
    <n v="0"/>
    <n v="0"/>
    <n v="4"/>
    <n v="0"/>
    <n v="0"/>
    <m/>
    <m/>
    <n v="0"/>
    <s v=" "/>
    <n v="0"/>
    <s v=" "/>
    <n v="0"/>
    <n v="0"/>
    <n v="4"/>
    <n v="0"/>
    <m/>
    <m/>
    <x v="2"/>
  </r>
  <r>
    <x v="0"/>
    <s v="Grow Alabama"/>
    <s v="AL"/>
    <n v="35234"/>
    <s v="East South Central"/>
    <x v="0"/>
    <s v="LLC"/>
    <s v=" "/>
    <x v="2"/>
    <n v="2004"/>
    <x v="29"/>
    <x v="5"/>
    <s v="6 - 10 years"/>
    <x v="0"/>
    <n v="200000"/>
    <n v="200000"/>
    <m/>
    <m/>
    <n v="100"/>
    <n v="99"/>
    <n v="0"/>
    <n v="0"/>
    <n v="0"/>
    <n v="0"/>
    <n v="1"/>
    <n v="0"/>
    <n v="0"/>
    <n v="0"/>
    <n v="0"/>
    <m/>
    <n v="0"/>
    <n v="0"/>
    <s v=" "/>
    <n v="0"/>
    <s v=" "/>
    <n v="0"/>
    <s v=" "/>
    <n v="0"/>
    <n v="0"/>
    <n v="100"/>
    <n v="0"/>
    <n v="1"/>
    <n v="99"/>
    <n v="0"/>
    <n v="0"/>
    <m/>
    <n v="0"/>
    <n v="0"/>
    <n v="0"/>
    <n v="0"/>
    <n v="0"/>
    <m/>
    <m/>
    <n v="0"/>
    <s v=" "/>
    <n v="0"/>
    <s v=" "/>
    <n v="100"/>
    <n v="0"/>
    <n v="0"/>
    <n v="0"/>
    <m/>
    <m/>
    <x v="3"/>
  </r>
  <r>
    <x v="0"/>
    <s v="Foodlink Food Hub"/>
    <s v="NY"/>
    <n v="14615"/>
    <s v="Middle Atlantic"/>
    <x v="2"/>
    <s v="Nonprofit"/>
    <s v=" "/>
    <x v="0"/>
    <n v="2007"/>
    <x v="26"/>
    <x v="5"/>
    <s v="6 - 10 years"/>
    <x v="0"/>
    <n v="1164772"/>
    <n v="1098197"/>
    <n v="1133840"/>
    <n v="0.97344372975998739"/>
    <n v="100"/>
    <n v="9.8000000000000007"/>
    <n v="12.11"/>
    <n v="26.23"/>
    <n v="0.81"/>
    <n v="6.42"/>
    <n v="0.2"/>
    <n v="6.94"/>
    <n v="2.25"/>
    <n v="0"/>
    <n v="27.68"/>
    <m/>
    <n v="7.56"/>
    <n v="0"/>
    <s v=" "/>
    <n v="0"/>
    <s v=" "/>
    <n v="0"/>
    <s v=" "/>
    <n v="27.04"/>
    <n v="44.430000000000007"/>
    <n v="100"/>
    <n v="0.8"/>
    <n v="0"/>
    <n v="77.100000000000009"/>
    <n v="0"/>
    <n v="0"/>
    <m/>
    <n v="0"/>
    <n v="0"/>
    <n v="22.1"/>
    <n v="0"/>
    <n v="0"/>
    <m/>
    <m/>
    <n v="0"/>
    <s v=" "/>
    <n v="0"/>
    <s v=" "/>
    <n v="77.100000000000009"/>
    <n v="0"/>
    <n v="22.1"/>
    <n v="0"/>
    <m/>
    <m/>
    <x v="2"/>
  </r>
  <r>
    <x v="0"/>
    <s v="Western Montana Growers Cooperative"/>
    <s v="MT"/>
    <n v="59821"/>
    <s v="Mountain"/>
    <x v="1"/>
    <s v="Producer Cooperative"/>
    <s v=" "/>
    <x v="1"/>
    <n v="2003"/>
    <x v="30"/>
    <x v="5"/>
    <s v="6 - 10 years"/>
    <x v="0"/>
    <n v="914197"/>
    <n v="905463"/>
    <n v="890285.92999999993"/>
    <n v="0.97384472930889066"/>
    <n v="100"/>
    <n v="57.425735977533407"/>
    <n v="3.0400749774856557"/>
    <n v="2.6700735227980639"/>
    <n v="0"/>
    <n v="20.388612572276319"/>
    <n v="12.807358276228516"/>
    <n v="3.621727924560568"/>
    <n v="0"/>
    <n v="0"/>
    <n v="0"/>
    <n v="0"/>
    <n v="4.6416749117471019E-2"/>
    <n v="0"/>
    <m/>
    <n v="0"/>
    <m/>
    <n v="0"/>
    <m/>
    <n v="2.6700735227980639"/>
    <n v="3.668144673678039"/>
    <n v="100"/>
    <n v="9.5811755974567703"/>
    <n v="41.184013040842089"/>
    <n v="24.025940320035165"/>
    <n v="12.996776234920699"/>
    <n v="2.6409693162503602"/>
    <n v="0"/>
    <n v="0.1403701752584037"/>
    <n v="0"/>
    <n v="3.6549257120390344"/>
    <n v="3.1982532693218833"/>
    <n v="0.92913791066007112"/>
    <n v="0"/>
    <n v="0"/>
    <n v="1.6484384232155262"/>
    <m/>
    <n v="0"/>
    <s v=" "/>
    <n v="65.20995336087725"/>
    <n v="2.6409693162503602"/>
    <n v="7.7823168920209884"/>
    <n v="1.6484384232155262"/>
    <m/>
    <m/>
    <x v="2"/>
  </r>
  <r>
    <x v="0"/>
    <s v="Farm Fresh Rhode Island"/>
    <s v="RI"/>
    <n v="2860"/>
    <s v="New England"/>
    <x v="2"/>
    <s v="Nonprofit"/>
    <s v=" "/>
    <x v="0"/>
    <n v="2004"/>
    <x v="29"/>
    <x v="5"/>
    <s v="6 - 10 years"/>
    <x v="0"/>
    <n v="253773"/>
    <n v="1566311"/>
    <n v="263256.59999999998"/>
    <n v="1.0373704058351361"/>
    <n v="100"/>
    <n v="75"/>
    <n v="0"/>
    <n v="10"/>
    <n v="0"/>
    <n v="10"/>
    <n v="5"/>
    <n v="0"/>
    <n v="0"/>
    <n v="0"/>
    <n v="0"/>
    <m/>
    <n v="0"/>
    <n v="0"/>
    <s v=" "/>
    <n v="0"/>
    <s v=" "/>
    <n v="0"/>
    <s v=" "/>
    <n v="10"/>
    <n v="0"/>
    <n v="100"/>
    <n v="0"/>
    <n v="0"/>
    <n v="0"/>
    <n v="100"/>
    <n v="0"/>
    <m/>
    <n v="0"/>
    <n v="0"/>
    <n v="0"/>
    <n v="0"/>
    <n v="0"/>
    <m/>
    <m/>
    <n v="0"/>
    <s v=" "/>
    <n v="0"/>
    <s v=" "/>
    <n v="0"/>
    <n v="0"/>
    <n v="0"/>
    <n v="0"/>
    <m/>
    <m/>
    <x v="0"/>
  </r>
  <r>
    <x v="0"/>
    <s v="World PEAS"/>
    <s v="MA"/>
    <n v="1850"/>
    <s v="New England"/>
    <x v="2"/>
    <s v="Nonprofit"/>
    <s v=" "/>
    <x v="0"/>
    <n v="2005"/>
    <x v="27"/>
    <x v="5"/>
    <s v="6 - 10 years"/>
    <x v="0"/>
    <n v="243621"/>
    <n v="243621"/>
    <n v="270501"/>
    <n v="1.1103353159210414"/>
    <n v="100"/>
    <n v="99"/>
    <n v="0"/>
    <n v="0"/>
    <n v="0"/>
    <n v="0"/>
    <n v="0"/>
    <n v="0"/>
    <n v="0"/>
    <n v="0.5"/>
    <n v="0.5"/>
    <m/>
    <n v="0"/>
    <n v="0"/>
    <s v=" "/>
    <n v="0"/>
    <s v=" "/>
    <n v="0"/>
    <s v=" "/>
    <n v="0"/>
    <n v="1"/>
    <n v="100"/>
    <n v="96.8"/>
    <n v="0"/>
    <n v="0"/>
    <n v="0.6"/>
    <n v="0"/>
    <m/>
    <n v="0"/>
    <n v="0"/>
    <n v="1"/>
    <n v="1.4"/>
    <n v="0"/>
    <m/>
    <m/>
    <m/>
    <s v="Senior Farmers Market Nutrition Program"/>
    <n v="0.2"/>
    <s v="Donations"/>
    <n v="0"/>
    <n v="0"/>
    <n v="2.4"/>
    <n v="0.2"/>
    <m/>
    <m/>
    <x v="2"/>
  </r>
  <r>
    <x v="0"/>
    <s v="Food Works: Farm-to-Table"/>
    <s v="VT"/>
    <n v="5602"/>
    <s v="New England"/>
    <x v="2"/>
    <s v="Nonprofit"/>
    <s v=" "/>
    <x v="0"/>
    <n v="2003"/>
    <x v="30"/>
    <x v="5"/>
    <s v="6 - 10 years"/>
    <x v="0"/>
    <n v="246764"/>
    <n v="102803"/>
    <n v="291311"/>
    <n v="1.1805247118704512"/>
    <n v="100"/>
    <n v="80"/>
    <n v="3"/>
    <n v="8"/>
    <n v="0"/>
    <n v="2"/>
    <n v="2"/>
    <n v="3"/>
    <n v="0"/>
    <n v="0"/>
    <n v="2"/>
    <m/>
    <n v="0"/>
    <n v="0"/>
    <s v=" "/>
    <n v="0"/>
    <s v=" "/>
    <n v="0"/>
    <s v=" "/>
    <n v="8"/>
    <n v="5"/>
    <n v="100"/>
    <n v="0"/>
    <n v="0"/>
    <n v="26"/>
    <n v="20"/>
    <n v="0"/>
    <m/>
    <n v="0"/>
    <n v="3"/>
    <n v="38"/>
    <n v="8"/>
    <n v="5"/>
    <m/>
    <m/>
    <n v="0"/>
    <s v=" "/>
    <n v="0"/>
    <s v=" "/>
    <n v="26"/>
    <n v="0"/>
    <n v="54"/>
    <n v="0"/>
    <m/>
    <m/>
    <x v="1"/>
  </r>
  <r>
    <x v="0"/>
    <s v="Rutland Area Farm and Food Link"/>
    <s v="VT"/>
    <n v="5701"/>
    <s v="New England"/>
    <x v="2"/>
    <s v="Nonprofit"/>
    <s v=" "/>
    <x v="0"/>
    <n v="2006"/>
    <x v="28"/>
    <x v="5"/>
    <s v="6 - 10 years"/>
    <x v="0"/>
    <n v="1500"/>
    <n v="40000"/>
    <n v="1400"/>
    <n v="0.93333333333333335"/>
    <n v="100"/>
    <n v="70"/>
    <n v="0"/>
    <n v="25"/>
    <n v="0"/>
    <n v="0"/>
    <n v="2"/>
    <n v="0"/>
    <n v="2"/>
    <n v="0"/>
    <n v="1"/>
    <m/>
    <n v="0"/>
    <n v="0"/>
    <s v=" "/>
    <n v="0"/>
    <s v=" "/>
    <n v="0"/>
    <s v=" "/>
    <n v="25"/>
    <n v="3"/>
    <n v="100"/>
    <n v="0"/>
    <n v="0"/>
    <n v="25"/>
    <n v="0"/>
    <n v="0"/>
    <m/>
    <n v="0"/>
    <n v="0"/>
    <n v="0"/>
    <n v="0"/>
    <n v="0"/>
    <m/>
    <m/>
    <n v="75"/>
    <s v="worksites"/>
    <n v="0"/>
    <s v=" "/>
    <n v="25"/>
    <n v="0"/>
    <n v="0"/>
    <n v="75"/>
    <m/>
    <m/>
    <x v="2"/>
  </r>
  <r>
    <x v="0"/>
    <s v="Capay Valley Farm Shop"/>
    <s v="CA"/>
    <n v="95606"/>
    <s v="Pacific"/>
    <x v="1"/>
    <s v="S Corp"/>
    <s v=" "/>
    <x v="2"/>
    <n v="2007"/>
    <x v="26"/>
    <x v="5"/>
    <s v="6 - 10 years"/>
    <x v="0"/>
    <n v="459730"/>
    <n v="454469"/>
    <n v="506547"/>
    <n v="1.1018358601788005"/>
    <n v="100"/>
    <n v="86"/>
    <n v="0"/>
    <n v="4"/>
    <n v="0"/>
    <n v="0"/>
    <n v="6"/>
    <n v="1"/>
    <n v="0"/>
    <n v="0"/>
    <n v="3"/>
    <m/>
    <n v="0"/>
    <n v="0"/>
    <s v=" "/>
    <n v="0"/>
    <s v=" "/>
    <n v="0"/>
    <s v=" "/>
    <n v="4"/>
    <n v="4"/>
    <n v="100"/>
    <n v="63"/>
    <n v="0"/>
    <n v="0"/>
    <n v="36"/>
    <n v="0"/>
    <m/>
    <n v="0"/>
    <n v="0"/>
    <n v="0"/>
    <n v="0"/>
    <n v="1"/>
    <m/>
    <m/>
    <n v="0"/>
    <s v=" "/>
    <n v="0"/>
    <s v=" "/>
    <n v="0"/>
    <n v="0"/>
    <n v="1"/>
    <n v="0"/>
    <m/>
    <m/>
    <x v="0"/>
  </r>
  <r>
    <x v="0"/>
    <s v="The Oregon City Farmers Market"/>
    <s v="OR"/>
    <n v="97045"/>
    <s v="Pacific"/>
    <x v="1"/>
    <s v="Nonprofit"/>
    <s v=" "/>
    <x v="0"/>
    <n v="2005"/>
    <x v="27"/>
    <x v="5"/>
    <s v="6 - 10 years"/>
    <x v="0"/>
    <n v="100000"/>
    <n v="100000"/>
    <n v="58750"/>
    <n v="0.58750000000000002"/>
    <n v="100"/>
    <n v="60"/>
    <n v="5"/>
    <n v="10"/>
    <n v="5"/>
    <n v="2"/>
    <n v="2"/>
    <n v="0"/>
    <n v="4"/>
    <n v="0"/>
    <n v="2"/>
    <n v="1"/>
    <n v="7"/>
    <m/>
    <s v=" "/>
    <n v="2"/>
    <s v="missing"/>
    <m/>
    <s v=" "/>
    <n v="15"/>
    <n v="16"/>
    <n v="100"/>
    <n v="100"/>
    <n v="0"/>
    <n v="0"/>
    <n v="0"/>
    <n v="0"/>
    <m/>
    <n v="0"/>
    <n v="0"/>
    <n v="0"/>
    <n v="0"/>
    <n v="0"/>
    <m/>
    <m/>
    <n v="0"/>
    <s v=" "/>
    <n v="0"/>
    <s v=" "/>
    <n v="0"/>
    <n v="0"/>
    <n v="0"/>
    <n v="0"/>
    <m/>
    <m/>
    <x v="2"/>
  </r>
  <r>
    <x v="0"/>
    <s v="Feast Down East southeastern North Carolina Food Systems Program"/>
    <s v="NC"/>
    <n v="28425"/>
    <s v="South Atlantic"/>
    <x v="0"/>
    <s v="Nonprofit"/>
    <s v=" "/>
    <x v="0"/>
    <n v="2006"/>
    <x v="28"/>
    <x v="5"/>
    <s v="6 - 10 years"/>
    <x v="0"/>
    <n v="80000"/>
    <n v="80000"/>
    <n v="80000"/>
    <n v="1"/>
    <n v="100"/>
    <n v="89"/>
    <n v="5"/>
    <n v="3"/>
    <n v="0"/>
    <n v="0"/>
    <n v="2"/>
    <n v="0"/>
    <n v="0"/>
    <n v="0"/>
    <n v="1"/>
    <n v="0"/>
    <n v="0"/>
    <n v="0"/>
    <s v=" "/>
    <n v="0"/>
    <s v=" "/>
    <n v="0"/>
    <s v=" "/>
    <n v="3"/>
    <n v="1"/>
    <n v="100"/>
    <n v="4"/>
    <n v="0"/>
    <n v="50"/>
    <n v="25"/>
    <n v="0"/>
    <m/>
    <n v="0"/>
    <n v="0"/>
    <n v="3"/>
    <n v="15"/>
    <n v="3"/>
    <m/>
    <m/>
    <n v="0"/>
    <s v=" "/>
    <n v="0"/>
    <s v=" "/>
    <n v="50"/>
    <n v="0"/>
    <n v="21"/>
    <n v="0"/>
    <m/>
    <m/>
    <x v="2"/>
  </r>
  <r>
    <x v="0"/>
    <s v="Big River Farms - Minnesota Food Association"/>
    <s v="MN"/>
    <n v="55047"/>
    <s v="West North Central"/>
    <x v="3"/>
    <s v="Nonprofit"/>
    <s v=" "/>
    <x v="0"/>
    <n v="2007"/>
    <x v="26"/>
    <x v="5"/>
    <s v="6 - 10 years"/>
    <x v="0"/>
    <n v="90000"/>
    <n v="110000"/>
    <n v="79100"/>
    <n v="0.87888888888888894"/>
    <n v="100"/>
    <n v="100"/>
    <n v="0"/>
    <n v="0"/>
    <n v="0"/>
    <n v="0"/>
    <n v="0"/>
    <n v="0"/>
    <n v="0"/>
    <n v="0"/>
    <n v="0"/>
    <m/>
    <n v="0"/>
    <n v="0"/>
    <s v=" "/>
    <n v="0"/>
    <s v=" "/>
    <n v="0"/>
    <s v=" "/>
    <n v="0"/>
    <n v="0"/>
    <n v="100"/>
    <n v="80"/>
    <n v="0"/>
    <n v="10"/>
    <n v="5"/>
    <n v="5"/>
    <m/>
    <n v="0"/>
    <n v="0"/>
    <n v="0"/>
    <n v="0"/>
    <n v="0"/>
    <m/>
    <m/>
    <n v="0"/>
    <s v=" "/>
    <n v="0"/>
    <s v=" "/>
    <n v="10"/>
    <n v="5"/>
    <n v="0"/>
    <n v="0"/>
    <m/>
    <m/>
    <x v="1"/>
  </r>
  <r>
    <x v="0"/>
    <s v="Idaho's Bounty Co-op"/>
    <s v="ID"/>
    <n v="83333"/>
    <s v="Mountain"/>
    <x v="1"/>
    <s v="S Corp"/>
    <s v=" "/>
    <x v="2"/>
    <n v="2007"/>
    <x v="26"/>
    <x v="5"/>
    <s v="6 - 10 years"/>
    <x v="0"/>
    <n v="230000"/>
    <n v="760000"/>
    <n v="811250"/>
    <n v="3.527173913043478"/>
    <n v="100"/>
    <n v="49.4"/>
    <n v="4"/>
    <n v="13"/>
    <n v="6"/>
    <n v="6"/>
    <n v="9"/>
    <n v="4"/>
    <n v="0.5"/>
    <n v="0.1"/>
    <n v="1"/>
    <n v="0"/>
    <n v="1"/>
    <m/>
    <s v="delivery services (micaela deleted)"/>
    <n v="6"/>
    <s v="missing"/>
    <n v="0"/>
    <s v=" "/>
    <n v="19"/>
    <n v="12.6"/>
    <n v="99.999999999999986"/>
    <n v="0"/>
    <n v="0"/>
    <n v="56.538157894736841"/>
    <n v="38.243026315789471"/>
    <n v="0"/>
    <n v="0"/>
    <n v="0"/>
    <n v="0"/>
    <n v="0"/>
    <n v="0"/>
    <n v="0"/>
    <n v="0"/>
    <n v="0"/>
    <n v="5.218815789473684"/>
    <m/>
    <n v="0"/>
    <s v=" "/>
    <n v="56.538157894736841"/>
    <n v="0"/>
    <n v="0"/>
    <n v="5.218815789473684"/>
    <m/>
    <m/>
    <x v="1"/>
  </r>
  <r>
    <x v="0"/>
    <s v="Mandela Marketplace"/>
    <s v="CA"/>
    <n v="94607"/>
    <s v="Pacific"/>
    <x v="1"/>
    <s v="Nonprofit"/>
    <s v=" "/>
    <x v="0"/>
    <n v="2005"/>
    <x v="27"/>
    <x v="5"/>
    <s v="6 - 10 years"/>
    <x v="0"/>
    <n v="1500000"/>
    <n v="895500"/>
    <m/>
    <m/>
    <n v="100.00000000000001"/>
    <n v="28.449744463373083"/>
    <n v="8.5178875638841571"/>
    <n v="8.5178875638841571"/>
    <n v="0"/>
    <n v="13.628620102214651"/>
    <n v="1.362862010221465"/>
    <n v="11.357183418512209"/>
    <n v="2.2714366837024418"/>
    <n v="2.0442930153321974"/>
    <n v="23.282226007950026"/>
    <n v="0"/>
    <n v="0.56785917092561045"/>
    <n v="0"/>
    <m/>
    <n v="0"/>
    <m/>
    <n v="0"/>
    <m/>
    <n v="8.5178875638841571"/>
    <n v="39.522998296422479"/>
    <n v="99.999999999999986"/>
    <n v="0.78168620882188722"/>
    <n v="0"/>
    <n v="84.366275823562248"/>
    <n v="0"/>
    <n v="14.852037967615859"/>
    <n v="0"/>
    <n v="0"/>
    <n v="0"/>
    <n v="0"/>
    <n v="0"/>
    <n v="0"/>
    <n v="0"/>
    <n v="0"/>
    <n v="0"/>
    <m/>
    <n v="0"/>
    <s v=" "/>
    <n v="84.366275823562248"/>
    <n v="14.852037967615859"/>
    <n v="0"/>
    <n v="0"/>
    <m/>
    <m/>
    <x v="1"/>
  </r>
  <r>
    <x v="0"/>
    <s v="Cherry Capital Foods"/>
    <s v="MI"/>
    <n v="49686"/>
    <s v="East North Central"/>
    <x v="3"/>
    <s v="LLC"/>
    <s v=" "/>
    <x v="2"/>
    <n v="2007"/>
    <x v="26"/>
    <x v="5"/>
    <s v="6 - 10 years"/>
    <x v="0"/>
    <n v="1500000"/>
    <m/>
    <n v="1472200"/>
    <n v="0.98146666666666671"/>
    <m/>
    <m/>
    <m/>
    <m/>
    <m/>
    <m/>
    <m/>
    <m/>
    <m/>
    <m/>
    <m/>
    <m/>
    <m/>
    <m/>
    <m/>
    <m/>
    <m/>
    <m/>
    <m/>
    <m/>
    <m/>
    <n v="0"/>
    <m/>
    <m/>
    <m/>
    <m/>
    <m/>
    <m/>
    <m/>
    <m/>
    <m/>
    <m/>
    <m/>
    <m/>
    <m/>
    <m/>
    <m/>
    <m/>
    <m/>
    <m/>
    <m/>
    <m/>
    <m/>
    <m/>
    <m/>
    <x v="0"/>
  </r>
  <r>
    <x v="0"/>
    <s v="Door to Door Organics"/>
    <s v="MI"/>
    <n v="48150"/>
    <s v="East North Central"/>
    <x v="3"/>
    <s v="S Corp"/>
    <s v=" "/>
    <x v="2"/>
    <n v="2007"/>
    <x v="26"/>
    <x v="5"/>
    <s v="6 - 10 years"/>
    <x v="0"/>
    <n v="4000000"/>
    <m/>
    <m/>
    <m/>
    <m/>
    <m/>
    <m/>
    <m/>
    <m/>
    <m/>
    <m/>
    <m/>
    <m/>
    <m/>
    <m/>
    <m/>
    <m/>
    <m/>
    <m/>
    <m/>
    <m/>
    <m/>
    <m/>
    <m/>
    <m/>
    <n v="0"/>
    <m/>
    <m/>
    <m/>
    <m/>
    <m/>
    <m/>
    <m/>
    <m/>
    <m/>
    <m/>
    <m/>
    <m/>
    <m/>
    <m/>
    <m/>
    <m/>
    <m/>
    <m/>
    <m/>
    <m/>
    <m/>
    <m/>
    <m/>
    <x v="3"/>
  </r>
  <r>
    <x v="0"/>
    <s v="West Michigan Cooperative"/>
    <s v="MI"/>
    <n v="49503"/>
    <s v="East North Central"/>
    <x v="3"/>
    <s v="Nonprofit"/>
    <s v=" "/>
    <x v="0"/>
    <n v="2006"/>
    <x v="28"/>
    <x v="5"/>
    <s v="6 - 10 years"/>
    <x v="0"/>
    <n v="300951"/>
    <m/>
    <m/>
    <m/>
    <m/>
    <m/>
    <m/>
    <m/>
    <m/>
    <m/>
    <m/>
    <m/>
    <m/>
    <m/>
    <m/>
    <m/>
    <m/>
    <m/>
    <m/>
    <m/>
    <m/>
    <m/>
    <m/>
    <m/>
    <m/>
    <n v="0"/>
    <m/>
    <m/>
    <m/>
    <m/>
    <m/>
    <m/>
    <m/>
    <m/>
    <m/>
    <m/>
    <m/>
    <m/>
    <m/>
    <m/>
    <m/>
    <m/>
    <m/>
    <m/>
    <m/>
    <m/>
    <m/>
    <m/>
    <m/>
    <x v="3"/>
  </r>
  <r>
    <x v="0"/>
    <s v="Foodlink Food Hub (working name; may change)"/>
    <s v="NY"/>
    <n v="14615"/>
    <s v="Middle Atlantic"/>
    <x v="2"/>
    <s v="Nonprofit"/>
    <s v=" "/>
    <x v="0"/>
    <n v="2007"/>
    <x v="26"/>
    <x v="5"/>
    <s v="6 - 10 years"/>
    <x v="0"/>
    <n v="323500"/>
    <m/>
    <m/>
    <m/>
    <m/>
    <m/>
    <m/>
    <m/>
    <m/>
    <m/>
    <m/>
    <m/>
    <m/>
    <m/>
    <m/>
    <m/>
    <m/>
    <m/>
    <m/>
    <m/>
    <m/>
    <m/>
    <m/>
    <m/>
    <m/>
    <n v="0"/>
    <m/>
    <m/>
    <m/>
    <m/>
    <m/>
    <m/>
    <m/>
    <m/>
    <m/>
    <m/>
    <m/>
    <m/>
    <m/>
    <m/>
    <m/>
    <m/>
    <m/>
    <m/>
    <m/>
    <m/>
    <m/>
    <m/>
    <m/>
    <x v="2"/>
  </r>
  <r>
    <x v="0"/>
    <s v="Fall Line Farms"/>
    <s v="VA"/>
    <n v="23238"/>
    <s v="South Atlantic"/>
    <x v="0"/>
    <s v="LLC"/>
    <s v=" "/>
    <x v="2"/>
    <n v="2007"/>
    <x v="26"/>
    <x v="5"/>
    <s v="6 - 10 years"/>
    <x v="0"/>
    <n v="382537"/>
    <m/>
    <n v="100"/>
    <m/>
    <m/>
    <m/>
    <m/>
    <m/>
    <m/>
    <m/>
    <m/>
    <m/>
    <m/>
    <m/>
    <m/>
    <m/>
    <m/>
    <m/>
    <m/>
    <m/>
    <m/>
    <m/>
    <m/>
    <m/>
    <m/>
    <n v="0"/>
    <m/>
    <m/>
    <m/>
    <m/>
    <m/>
    <m/>
    <m/>
    <m/>
    <m/>
    <m/>
    <m/>
    <m/>
    <m/>
    <m/>
    <m/>
    <m/>
    <m/>
    <m/>
    <m/>
    <m/>
    <m/>
    <m/>
    <m/>
    <x v="3"/>
  </r>
  <r>
    <x v="0"/>
    <s v="Eastern Carolina Organics"/>
    <s v="NC"/>
    <n v="27703"/>
    <s v="South Atlantic"/>
    <x v="0"/>
    <s v="LLC"/>
    <s v=" "/>
    <x v="2"/>
    <n v="2004"/>
    <x v="29"/>
    <x v="5"/>
    <s v="6 - 10 years"/>
    <x v="0"/>
    <n v="3000000"/>
    <m/>
    <m/>
    <m/>
    <m/>
    <m/>
    <m/>
    <m/>
    <m/>
    <m/>
    <m/>
    <m/>
    <m/>
    <m/>
    <m/>
    <m/>
    <m/>
    <m/>
    <m/>
    <m/>
    <m/>
    <m/>
    <m/>
    <m/>
    <m/>
    <n v="0"/>
    <m/>
    <m/>
    <m/>
    <m/>
    <m/>
    <m/>
    <m/>
    <m/>
    <m/>
    <m/>
    <m/>
    <m/>
    <m/>
    <m/>
    <m/>
    <m/>
    <m/>
    <m/>
    <m/>
    <m/>
    <m/>
    <m/>
    <m/>
    <x v="3"/>
  </r>
  <r>
    <x v="0"/>
    <s v="Oklahoma Food Cooperative"/>
    <s v="OK"/>
    <n v="73108"/>
    <s v="West South Central"/>
    <x v="0"/>
    <s v="Producer-Consumer Cooperative"/>
    <s v=" "/>
    <x v="1"/>
    <n v="2006"/>
    <x v="28"/>
    <x v="5"/>
    <s v="6 - 10 years"/>
    <x v="0"/>
    <n v="839741"/>
    <m/>
    <n v="245296.43"/>
    <n v="0.29210962665869594"/>
    <m/>
    <m/>
    <m/>
    <m/>
    <m/>
    <m/>
    <m/>
    <m/>
    <m/>
    <m/>
    <m/>
    <m/>
    <m/>
    <m/>
    <m/>
    <m/>
    <m/>
    <m/>
    <m/>
    <m/>
    <m/>
    <n v="0"/>
    <m/>
    <m/>
    <m/>
    <m/>
    <m/>
    <m/>
    <m/>
    <m/>
    <m/>
    <m/>
    <m/>
    <m/>
    <m/>
    <m/>
    <m/>
    <m/>
    <m/>
    <m/>
    <m/>
    <m/>
    <m/>
    <m/>
    <m/>
    <x v="0"/>
  </r>
  <r>
    <x v="0"/>
    <s v="Valley Homegrown Foods"/>
    <s v="VA"/>
    <n v="24450"/>
    <s v="South Atlantic"/>
    <x v="0"/>
    <s v="Nonprofit"/>
    <s v="the organization was originally founded as a 501c3 it is currently terminating that model and the farmers the 501c3 have worked with are creating an LLC or s-corp."/>
    <x v="0"/>
    <m/>
    <x v="31"/>
    <x v="6"/>
    <m/>
    <x v="0"/>
    <n v="120000"/>
    <n v="102600"/>
    <n v="120040"/>
    <n v="1.0003333333333333"/>
    <n v="100"/>
    <n v="93"/>
    <n v="1"/>
    <n v="2"/>
    <n v="0"/>
    <n v="0"/>
    <n v="4"/>
    <n v="0"/>
    <n v="0"/>
    <n v="0"/>
    <n v="0"/>
    <m/>
    <n v="0"/>
    <n v="0"/>
    <s v=" "/>
    <n v="0"/>
    <s v=" "/>
    <n v="0"/>
    <s v=" "/>
    <n v="2"/>
    <n v="0"/>
    <n v="100"/>
    <n v="0"/>
    <n v="0"/>
    <n v="10"/>
    <n v="5"/>
    <n v="59"/>
    <m/>
    <n v="1"/>
    <n v="0"/>
    <n v="5"/>
    <n v="5"/>
    <n v="3"/>
    <n v="8"/>
    <m/>
    <m/>
    <s v="adult care facilities"/>
    <n v="4"/>
    <s v="summer camps"/>
    <n v="10"/>
    <n v="59"/>
    <n v="21"/>
    <n v="4"/>
    <m/>
    <m/>
    <x v="0"/>
  </r>
  <r>
    <x v="1"/>
    <s v="R_d4iCRlVHntJAJhP"/>
    <s v="WI"/>
    <n v="53703"/>
    <s v="East North Central"/>
    <x v="3"/>
    <s v="Producer Cooperative"/>
    <m/>
    <x v="1"/>
    <n v="2013"/>
    <x v="2"/>
    <x v="0"/>
    <s v="0 - 2 years"/>
    <x v="1"/>
    <n v="1081000"/>
    <n v="789310"/>
    <n v="359671.75"/>
    <n v="0.3683225043940796"/>
    <n v="100"/>
    <n v="100"/>
    <n v="0"/>
    <n v="0"/>
    <n v="0"/>
    <n v="0"/>
    <n v="0"/>
    <n v="0"/>
    <n v="0"/>
    <n v="0"/>
    <n v="0"/>
    <m/>
    <n v="0"/>
    <n v="0"/>
    <n v="0"/>
    <n v="0"/>
    <n v="0"/>
    <n v="0"/>
    <m/>
    <n v="0"/>
    <n v="0"/>
    <n v="100"/>
    <n v="0"/>
    <n v="70.567964424624037"/>
    <n v="0.29266067831397041"/>
    <n v="0"/>
    <n v="28.885989028391883"/>
    <n v="0"/>
    <n v="0.25338586867010426"/>
    <n v="0"/>
    <n v="0"/>
    <n v="0"/>
    <n v="0"/>
    <n v="0"/>
    <n v="0"/>
    <n v="0"/>
    <m/>
    <n v="0"/>
    <m/>
    <n v="70.860625102938002"/>
    <n v="28.885989028391883"/>
    <n v="0"/>
    <n v="0"/>
    <m/>
    <m/>
    <x v="2"/>
  </r>
  <r>
    <x v="1"/>
    <s v="R_2fUvPLPIgtsOCBT"/>
    <s v="IL"/>
    <n v="60642"/>
    <s v="East North Central"/>
    <x v="3"/>
    <s v="LLC"/>
    <m/>
    <x v="2"/>
    <n v="2013"/>
    <x v="2"/>
    <x v="0"/>
    <s v="0 - 2 years"/>
    <x v="2"/>
    <n v="1665000"/>
    <n v="1665000"/>
    <n v="2374983"/>
    <n v="1.5790427513513512"/>
    <n v="100"/>
    <n v="30"/>
    <n v="10"/>
    <n v="40"/>
    <n v="0"/>
    <n v="10"/>
    <n v="5"/>
    <n v="5"/>
    <n v="0"/>
    <n v="0"/>
    <n v="0"/>
    <m/>
    <n v="0"/>
    <n v="0"/>
    <m/>
    <n v="0"/>
    <m/>
    <n v="0"/>
    <m/>
    <n v="40"/>
    <n v="5"/>
    <n v="100"/>
    <n v="0"/>
    <n v="0"/>
    <n v="10"/>
    <n v="80"/>
    <n v="0"/>
    <m/>
    <n v="0"/>
    <n v="0"/>
    <n v="10"/>
    <n v="0"/>
    <n v="0"/>
    <n v="0"/>
    <m/>
    <n v="0"/>
    <m/>
    <m/>
    <m/>
    <n v="10"/>
    <n v="0"/>
    <n v="10"/>
    <n v="0"/>
    <m/>
    <m/>
    <x v="0"/>
  </r>
  <r>
    <x v="1"/>
    <s v="R_8d07pWtpGBu1MCF"/>
    <s v="IN"/>
    <n v="46140"/>
    <s v="East North Central"/>
    <x v="3"/>
    <s v="Producer Cooperative"/>
    <m/>
    <x v="1"/>
    <n v="2013"/>
    <x v="2"/>
    <x v="0"/>
    <s v="0 - 2 years"/>
    <x v="2"/>
    <n v="113622"/>
    <n v="88607"/>
    <n v="33718"/>
    <n v="0.32850879231134816"/>
    <n v="100"/>
    <n v="35"/>
    <n v="5"/>
    <n v="30"/>
    <n v="0"/>
    <n v="2"/>
    <n v="4"/>
    <n v="1"/>
    <n v="10"/>
    <n v="2"/>
    <n v="10"/>
    <m/>
    <n v="1"/>
    <n v="0"/>
    <m/>
    <n v="0"/>
    <m/>
    <n v="0"/>
    <m/>
    <n v="30"/>
    <n v="24"/>
    <n v="100"/>
    <n v="0"/>
    <n v="0"/>
    <n v="100"/>
    <n v="0"/>
    <n v="0"/>
    <m/>
    <n v="0"/>
    <n v="0"/>
    <n v="0"/>
    <n v="0"/>
    <n v="0"/>
    <n v="0"/>
    <m/>
    <n v="0"/>
    <m/>
    <n v="0"/>
    <m/>
    <n v="100"/>
    <n v="0"/>
    <n v="0"/>
    <n v="0"/>
    <m/>
    <m/>
    <x v="2"/>
  </r>
  <r>
    <x v="1"/>
    <s v="R_3f9ASF5wVK3dq2F"/>
    <s v="MI"/>
    <n v="48912"/>
    <s v="East North Central"/>
    <x v="3"/>
    <s v="Nonprofit"/>
    <m/>
    <x v="0"/>
    <n v="2013"/>
    <x v="2"/>
    <x v="0"/>
    <s v="0 - 2 years"/>
    <x v="2"/>
    <m/>
    <n v="9800"/>
    <m/>
    <m/>
    <n v="100"/>
    <n v="70"/>
    <n v="1"/>
    <n v="20"/>
    <n v="0"/>
    <n v="0"/>
    <n v="5"/>
    <n v="1"/>
    <n v="1"/>
    <n v="1"/>
    <n v="1"/>
    <m/>
    <n v="0"/>
    <n v="0"/>
    <m/>
    <n v="0"/>
    <m/>
    <n v="0"/>
    <m/>
    <n v="20"/>
    <n v="4"/>
    <n v="100"/>
    <n v="0"/>
    <n v="0"/>
    <n v="87"/>
    <n v="5"/>
    <n v="0"/>
    <m/>
    <n v="5"/>
    <n v="0"/>
    <n v="3"/>
    <n v="0"/>
    <n v="0"/>
    <n v="0"/>
    <m/>
    <n v="0"/>
    <m/>
    <m/>
    <m/>
    <n v="87"/>
    <n v="0"/>
    <n v="3"/>
    <n v="0"/>
    <m/>
    <m/>
    <x v="1"/>
  </r>
  <r>
    <x v="1"/>
    <s v="R_0D6v9pQ8aqqNC9T"/>
    <s v="MS"/>
    <n v="38632"/>
    <s v="East South Central"/>
    <x v="0"/>
    <s v="Nonprofit"/>
    <m/>
    <x v="0"/>
    <n v="2014"/>
    <x v="0"/>
    <x v="0"/>
    <s v="0 - 2 years"/>
    <x v="2"/>
    <n v="57574"/>
    <n v="44054"/>
    <n v="98562"/>
    <n v="1.8583117900441171"/>
    <n v="100"/>
    <n v="90.000907976574211"/>
    <n v="0"/>
    <n v="0"/>
    <n v="0"/>
    <n v="0"/>
    <n v="9.9990920234257956"/>
    <n v="0"/>
    <n v="0"/>
    <n v="0"/>
    <n v="0"/>
    <m/>
    <n v="0"/>
    <n v="0"/>
    <n v="0"/>
    <n v="0"/>
    <n v="0"/>
    <n v="0"/>
    <m/>
    <n v="0"/>
    <n v="0"/>
    <n v="100"/>
    <n v="0"/>
    <n v="0"/>
    <n v="100"/>
    <n v="0"/>
    <n v="0"/>
    <n v="0"/>
    <n v="0"/>
    <n v="0"/>
    <n v="0"/>
    <n v="0"/>
    <n v="0"/>
    <n v="0"/>
    <n v="0"/>
    <n v="0"/>
    <m/>
    <n v="0"/>
    <m/>
    <n v="100"/>
    <n v="0"/>
    <n v="0"/>
    <n v="0"/>
    <m/>
    <m/>
    <x v="1"/>
  </r>
  <r>
    <x v="1"/>
    <s v="R_eXVIiPjJWPcFQuF"/>
    <s v="TN"/>
    <n v="37406"/>
    <s v="East South Central"/>
    <x v="0"/>
    <s v="Nonprofit"/>
    <s v="Non-Profit LLC"/>
    <x v="0"/>
    <n v="2014"/>
    <x v="0"/>
    <x v="0"/>
    <s v="0 - 2 years"/>
    <x v="1"/>
    <n v="306000"/>
    <n v="26000"/>
    <n v="270132"/>
    <n v="0.97724223529411769"/>
    <n v="100"/>
    <n v="90"/>
    <n v="0"/>
    <n v="0"/>
    <n v="0"/>
    <n v="0"/>
    <n v="2"/>
    <n v="4"/>
    <n v="0"/>
    <n v="0"/>
    <n v="4"/>
    <m/>
    <n v="0"/>
    <n v="0"/>
    <m/>
    <n v="0"/>
    <m/>
    <n v="0"/>
    <m/>
    <n v="0"/>
    <n v="8"/>
    <n v="100"/>
    <n v="2"/>
    <n v="0"/>
    <n v="23"/>
    <n v="65"/>
    <n v="2"/>
    <m/>
    <n v="0"/>
    <n v="0"/>
    <n v="0"/>
    <n v="6"/>
    <n v="0"/>
    <n v="0"/>
    <m/>
    <n v="2"/>
    <s v="Institutional Cafeterias"/>
    <n v="0"/>
    <m/>
    <n v="23"/>
    <n v="2"/>
    <n v="6"/>
    <n v="2"/>
    <m/>
    <m/>
    <x v="1"/>
  </r>
  <r>
    <x v="1"/>
    <s v="R_3ffU8O34KYcdD9N"/>
    <s v="MS"/>
    <n v="39063"/>
    <s v="East South Central"/>
    <x v="0"/>
    <s v="Nonprofit"/>
    <m/>
    <x v="0"/>
    <n v="2013"/>
    <x v="2"/>
    <x v="0"/>
    <s v="0 - 2 years"/>
    <x v="1"/>
    <n v="305000"/>
    <n v="305"/>
    <n v="161800"/>
    <n v="0.58725442622950819"/>
    <n v="100"/>
    <n v="0"/>
    <n v="100"/>
    <n v="0"/>
    <n v="0"/>
    <n v="0"/>
    <n v="0"/>
    <n v="0"/>
    <n v="0"/>
    <n v="0"/>
    <n v="0"/>
    <m/>
    <n v="0"/>
    <n v="0"/>
    <m/>
    <n v="0"/>
    <m/>
    <n v="0"/>
    <m/>
    <n v="0"/>
    <n v="0"/>
    <n v="100"/>
    <n v="0"/>
    <n v="0"/>
    <n v="0"/>
    <n v="0"/>
    <n v="0"/>
    <m/>
    <n v="0"/>
    <n v="0"/>
    <n v="100"/>
    <n v="0"/>
    <n v="0"/>
    <n v="0"/>
    <m/>
    <n v="0"/>
    <m/>
    <m/>
    <m/>
    <n v="0"/>
    <n v="0"/>
    <n v="100"/>
    <n v="0"/>
    <m/>
    <m/>
    <x v="2"/>
  </r>
  <r>
    <x v="1"/>
    <s v="R_e9czLyBNOiRYqYR"/>
    <s v="NY"/>
    <n v="13122"/>
    <s v="Middle Atlantic"/>
    <x v="2"/>
    <s v="S Corp"/>
    <m/>
    <x v="2"/>
    <n v="2013"/>
    <x v="2"/>
    <x v="0"/>
    <s v="0 - 2 years"/>
    <x v="2"/>
    <n v="185000"/>
    <n v="185000"/>
    <m/>
    <m/>
    <n v="100"/>
    <n v="95"/>
    <n v="0"/>
    <n v="4"/>
    <n v="0"/>
    <n v="0"/>
    <n v="1"/>
    <n v="0"/>
    <n v="0"/>
    <n v="0"/>
    <n v="0"/>
    <m/>
    <n v="0"/>
    <n v="0"/>
    <m/>
    <n v="0"/>
    <m/>
    <n v="0"/>
    <m/>
    <n v="4"/>
    <n v="0"/>
    <n v="100"/>
    <n v="1"/>
    <n v="0"/>
    <n v="50"/>
    <n v="45"/>
    <n v="0"/>
    <m/>
    <n v="2"/>
    <n v="0"/>
    <n v="0"/>
    <n v="2"/>
    <n v="0"/>
    <n v="0"/>
    <m/>
    <n v="0"/>
    <m/>
    <m/>
    <m/>
    <n v="50"/>
    <n v="0"/>
    <n v="2"/>
    <n v="0"/>
    <m/>
    <m/>
    <x v="0"/>
  </r>
  <r>
    <x v="1"/>
    <s v="R_2dmuOLcdHsGq5EZ"/>
    <s v="CO"/>
    <n v="80477"/>
    <s v="Mountain"/>
    <x v="1"/>
    <s v="Nonprofit"/>
    <m/>
    <x v="0"/>
    <n v="2014"/>
    <x v="0"/>
    <x v="0"/>
    <s v="0 - 2 years"/>
    <x v="3"/>
    <n v="5000"/>
    <n v="4500"/>
    <n v="13300"/>
    <n v="2.94462"/>
    <n v="100"/>
    <n v="10"/>
    <n v="0"/>
    <n v="75"/>
    <n v="0"/>
    <n v="1"/>
    <n v="10"/>
    <n v="0"/>
    <n v="2"/>
    <n v="1"/>
    <n v="0"/>
    <m/>
    <n v="0"/>
    <n v="1"/>
    <s v="health and beauty products"/>
    <n v="0"/>
    <m/>
    <n v="0"/>
    <m/>
    <n v="75"/>
    <n v="4"/>
    <n v="100"/>
    <n v="0"/>
    <n v="0"/>
    <n v="100"/>
    <n v="0"/>
    <n v="0"/>
    <m/>
    <n v="0"/>
    <n v="0"/>
    <n v="0"/>
    <n v="0"/>
    <n v="0"/>
    <n v="0"/>
    <m/>
    <n v="0"/>
    <m/>
    <m/>
    <m/>
    <n v="100"/>
    <n v="0"/>
    <n v="0"/>
    <n v="0"/>
    <m/>
    <m/>
    <x v="2"/>
  </r>
  <r>
    <x v="1"/>
    <s v="R_87GNd5iTjEnTS6h"/>
    <s v="NH"/>
    <n v="3576"/>
    <s v="New England"/>
    <x v="2"/>
    <s v="C Corp"/>
    <m/>
    <x v="2"/>
    <n v="2013"/>
    <x v="2"/>
    <x v="0"/>
    <s v="0 - 2 years"/>
    <x v="1"/>
    <n v="107067"/>
    <n v="41515"/>
    <n v="92385"/>
    <n v="1.0342732214407802"/>
    <n v="100"/>
    <n v="62.088401782488255"/>
    <n v="0"/>
    <n v="35.384800674455015"/>
    <n v="0"/>
    <n v="0.46489220763579431"/>
    <n v="0"/>
    <n v="0"/>
    <n v="0"/>
    <n v="0"/>
    <n v="0.91774057569553169"/>
    <m/>
    <n v="0"/>
    <n v="1.1441647597254003"/>
    <m/>
    <n v="0"/>
    <n v="0"/>
    <n v="0"/>
    <m/>
    <n v="35.384800674455015"/>
    <n v="2.0619053354209322"/>
    <n v="100"/>
    <n v="0"/>
    <n v="0"/>
    <n v="0"/>
    <n v="90.490184270745516"/>
    <n v="0"/>
    <n v="0"/>
    <n v="0"/>
    <n v="0"/>
    <n v="4.1358545104179214"/>
    <n v="0"/>
    <n v="5.3739612188365644"/>
    <n v="0"/>
    <n v="0"/>
    <n v="0"/>
    <m/>
    <n v="0"/>
    <m/>
    <n v="0"/>
    <n v="0"/>
    <n v="9.5098157292544858"/>
    <n v="0"/>
    <m/>
    <m/>
    <x v="1"/>
  </r>
  <r>
    <x v="1"/>
    <s v="R_4MIEauzWGWzk0XX"/>
    <s v="ME"/>
    <n v="4988"/>
    <s v="New England"/>
    <x v="2"/>
    <s v="LLC"/>
    <m/>
    <x v="2"/>
    <n v="2014"/>
    <x v="0"/>
    <x v="0"/>
    <s v="0 - 2 years"/>
    <x v="2"/>
    <n v="140362"/>
    <n v="52906"/>
    <n v="191451"/>
    <n v="1.5099261694760688"/>
    <n v="100"/>
    <n v="50"/>
    <n v="0"/>
    <n v="30"/>
    <n v="0"/>
    <n v="10"/>
    <n v="5"/>
    <n v="3"/>
    <n v="0"/>
    <n v="0"/>
    <n v="2"/>
    <m/>
    <n v="0"/>
    <n v="0"/>
    <m/>
    <n v="0"/>
    <m/>
    <n v="0"/>
    <m/>
    <n v="30"/>
    <n v="5"/>
    <n v="100"/>
    <n v="31"/>
    <n v="0"/>
    <n v="0"/>
    <n v="0"/>
    <n v="5"/>
    <m/>
    <n v="0"/>
    <n v="0"/>
    <n v="0"/>
    <n v="3"/>
    <n v="0"/>
    <n v="0"/>
    <m/>
    <n v="61"/>
    <s v="EBT/SNAP"/>
    <m/>
    <m/>
    <n v="0"/>
    <n v="5"/>
    <n v="3"/>
    <n v="61"/>
    <m/>
    <m/>
    <x v="2"/>
  </r>
  <r>
    <x v="1"/>
    <s v="R_7PrT0SHL8h35Khn"/>
    <s v="CA"/>
    <n v="94107"/>
    <s v="Pacific"/>
    <x v="1"/>
    <s v="B Corp"/>
    <m/>
    <x v="2"/>
    <n v="2013"/>
    <x v="2"/>
    <x v="0"/>
    <s v="0 - 2 years"/>
    <x v="3"/>
    <n v="12000000"/>
    <n v="11800000"/>
    <m/>
    <m/>
    <n v="100"/>
    <n v="25"/>
    <n v="5"/>
    <n v="9"/>
    <n v="6"/>
    <n v="9"/>
    <n v="5"/>
    <n v="4"/>
    <n v="10"/>
    <n v="4"/>
    <n v="7"/>
    <m/>
    <n v="2"/>
    <n v="14"/>
    <s v="Prepared meals"/>
    <n v="0"/>
    <m/>
    <n v="0"/>
    <m/>
    <n v="15"/>
    <n v="41"/>
    <n v="100"/>
    <n v="0"/>
    <n v="0"/>
    <n v="100"/>
    <n v="0"/>
    <n v="0"/>
    <m/>
    <n v="0"/>
    <n v="0"/>
    <n v="0"/>
    <n v="0"/>
    <n v="0"/>
    <n v="0"/>
    <m/>
    <n v="0"/>
    <m/>
    <m/>
    <m/>
    <n v="100"/>
    <n v="0"/>
    <n v="0"/>
    <n v="0"/>
    <m/>
    <m/>
    <x v="0"/>
  </r>
  <r>
    <x v="1"/>
    <s v="R_3rzeSRipPi7C1cF"/>
    <s v="WA"/>
    <n v="98273"/>
    <s v="Pacific"/>
    <x v="1"/>
    <s v="Nonprofit"/>
    <m/>
    <x v="0"/>
    <n v="2014"/>
    <x v="0"/>
    <x v="0"/>
    <s v="0 - 2 years"/>
    <x v="1"/>
    <n v="235000"/>
    <n v="198000"/>
    <n v="63700"/>
    <n v="0.30006765957446807"/>
    <n v="100"/>
    <n v="45.454545454545453"/>
    <n v="25.252525252525253"/>
    <n v="20.202020202020201"/>
    <n v="0"/>
    <n v="7.5757575757575761"/>
    <n v="1.5151515151515151"/>
    <n v="0"/>
    <n v="0"/>
    <n v="0"/>
    <n v="0"/>
    <m/>
    <n v="0"/>
    <n v="0"/>
    <n v="0"/>
    <n v="0"/>
    <n v="0"/>
    <n v="0"/>
    <m/>
    <n v="20.202020202020201"/>
    <n v="0"/>
    <n v="100"/>
    <n v="0"/>
    <n v="0"/>
    <n v="25"/>
    <n v="30"/>
    <n v="0"/>
    <m/>
    <n v="0"/>
    <n v="20"/>
    <n v="0"/>
    <n v="15"/>
    <n v="10"/>
    <n v="0"/>
    <m/>
    <n v="0"/>
    <m/>
    <m/>
    <m/>
    <n v="25"/>
    <n v="0"/>
    <n v="45"/>
    <n v="0"/>
    <m/>
    <m/>
    <x v="2"/>
  </r>
  <r>
    <x v="1"/>
    <s v="R_ac1FnZ8E2ykaLXv"/>
    <s v="CA"/>
    <n v="92105"/>
    <s v="Pacific"/>
    <x v="1"/>
    <s v="Nonprofit"/>
    <m/>
    <x v="0"/>
    <n v="2013"/>
    <x v="2"/>
    <x v="0"/>
    <s v="0 - 2 years"/>
    <x v="2"/>
    <n v="52500"/>
    <n v="52500"/>
    <n v="162800"/>
    <n v="3.4327542857142856"/>
    <n v="100"/>
    <n v="100"/>
    <n v="0"/>
    <n v="0"/>
    <n v="0"/>
    <n v="0"/>
    <n v="0"/>
    <n v="0"/>
    <n v="0"/>
    <n v="0"/>
    <n v="0"/>
    <m/>
    <n v="0"/>
    <n v="0"/>
    <m/>
    <n v="0"/>
    <m/>
    <n v="0"/>
    <m/>
    <n v="0"/>
    <n v="0"/>
    <n v="100"/>
    <n v="60"/>
    <n v="0"/>
    <n v="0"/>
    <n v="40"/>
    <n v="0"/>
    <m/>
    <n v="0"/>
    <n v="0"/>
    <n v="0"/>
    <n v="0"/>
    <n v="0"/>
    <n v="0"/>
    <m/>
    <n v="0"/>
    <m/>
    <m/>
    <m/>
    <n v="0"/>
    <n v="0"/>
    <n v="0"/>
    <n v="0"/>
    <m/>
    <m/>
    <x v="1"/>
  </r>
  <r>
    <x v="1"/>
    <s v="R_dnDAMdibPm07oYB"/>
    <s v="WA"/>
    <n v="99202"/>
    <s v="Pacific"/>
    <x v="1"/>
    <s v="Producer-Consumer Cooperative"/>
    <s v="Worker and Producer owned cooperative"/>
    <x v="1"/>
    <n v="2014"/>
    <x v="0"/>
    <x v="0"/>
    <s v="0 - 2 years"/>
    <x v="2"/>
    <n v="48424"/>
    <n v="29000"/>
    <n v="38673"/>
    <n v="0.88408663059639847"/>
    <n v="99.999999999999986"/>
    <n v="86.206896551724128"/>
    <n v="1.1827586206896552"/>
    <n v="3.4482758620689653"/>
    <n v="0"/>
    <n v="0"/>
    <n v="0"/>
    <n v="9.1620689655172409"/>
    <n v="0"/>
    <n v="0"/>
    <n v="0"/>
    <m/>
    <n v="0"/>
    <n v="0"/>
    <n v="0"/>
    <n v="0"/>
    <n v="0"/>
    <n v="0"/>
    <m/>
    <n v="3.4482758620689653"/>
    <n v="9.1620689655172409"/>
    <n v="100"/>
    <n v="0"/>
    <n v="0"/>
    <n v="5"/>
    <n v="15"/>
    <n v="0"/>
    <m/>
    <n v="0"/>
    <n v="0"/>
    <n v="40"/>
    <n v="40"/>
    <n v="0"/>
    <n v="0"/>
    <m/>
    <n v="0"/>
    <m/>
    <m/>
    <m/>
    <n v="5"/>
    <n v="0"/>
    <n v="80"/>
    <n v="0"/>
    <m/>
    <m/>
    <x v="2"/>
  </r>
  <r>
    <x v="1"/>
    <s v="R_3wMZqLhC0VtPM69"/>
    <s v="VA"/>
    <n v="23860"/>
    <s v="South Atlantic"/>
    <x v="0"/>
    <s v="LLC"/>
    <m/>
    <x v="2"/>
    <n v="2013"/>
    <x v="2"/>
    <x v="0"/>
    <s v="0 - 2 years"/>
    <x v="1"/>
    <n v="200000"/>
    <n v="75000"/>
    <m/>
    <m/>
    <n v="100"/>
    <n v="0"/>
    <n v="0"/>
    <n v="100"/>
    <n v="0"/>
    <n v="0"/>
    <n v="0"/>
    <n v="0"/>
    <n v="0"/>
    <n v="0"/>
    <n v="0"/>
    <m/>
    <n v="0"/>
    <n v="0"/>
    <n v="0"/>
    <n v="0"/>
    <n v="0"/>
    <n v="0"/>
    <m/>
    <n v="100"/>
    <n v="0"/>
    <n v="100"/>
    <n v="30"/>
    <n v="0"/>
    <n v="25"/>
    <n v="45"/>
    <n v="0"/>
    <m/>
    <n v="0"/>
    <n v="0"/>
    <n v="0"/>
    <n v="0"/>
    <n v="0"/>
    <n v="0"/>
    <m/>
    <n v="0"/>
    <m/>
    <m/>
    <m/>
    <n v="25"/>
    <n v="0"/>
    <n v="0"/>
    <n v="0"/>
    <m/>
    <m/>
    <x v="2"/>
  </r>
  <r>
    <x v="1"/>
    <s v="R_b2w4uZnQrOm1Z1T"/>
    <s v="FL"/>
    <n v="32750"/>
    <s v="South Atlantic"/>
    <x v="0"/>
    <s v="S Corp"/>
    <m/>
    <x v="2"/>
    <n v="2013"/>
    <x v="2"/>
    <x v="0"/>
    <s v="0 - 2 years"/>
    <x v="2"/>
    <n v="120000"/>
    <n v="120"/>
    <m/>
    <m/>
    <n v="100"/>
    <n v="50"/>
    <n v="0"/>
    <n v="25"/>
    <n v="2.5"/>
    <n v="10"/>
    <n v="5"/>
    <n v="5"/>
    <n v="2"/>
    <n v="0.5"/>
    <n v="0"/>
    <m/>
    <n v="0"/>
    <n v="0"/>
    <m/>
    <n v="0"/>
    <m/>
    <n v="0"/>
    <m/>
    <n v="27.5"/>
    <n v="7.5"/>
    <n v="100"/>
    <n v="0"/>
    <n v="0"/>
    <n v="100"/>
    <n v="0"/>
    <n v="0"/>
    <m/>
    <n v="0"/>
    <n v="0"/>
    <n v="0"/>
    <n v="0"/>
    <n v="0"/>
    <n v="0"/>
    <m/>
    <n v="0"/>
    <m/>
    <m/>
    <m/>
    <n v="100"/>
    <n v="0"/>
    <n v="0"/>
    <n v="0"/>
    <m/>
    <m/>
    <x v="3"/>
  </r>
  <r>
    <x v="1"/>
    <s v="R_5aVbHVcx0GDgDTT"/>
    <s v="MN"/>
    <n v="56537"/>
    <s v="West North Central"/>
    <x v="3"/>
    <s v="Nonprofit"/>
    <m/>
    <x v="0"/>
    <n v="2014"/>
    <x v="0"/>
    <x v="0"/>
    <s v="0 - 2 years"/>
    <x v="1"/>
    <n v="50000"/>
    <n v="50000"/>
    <m/>
    <m/>
    <n v="100"/>
    <n v="96"/>
    <n v="0"/>
    <n v="0"/>
    <n v="0"/>
    <n v="0"/>
    <n v="0"/>
    <n v="0"/>
    <n v="0"/>
    <n v="0"/>
    <n v="0"/>
    <m/>
    <n v="0"/>
    <n v="4"/>
    <m/>
    <n v="0"/>
    <n v="0"/>
    <n v="0"/>
    <m/>
    <n v="0"/>
    <n v="4"/>
    <n v="100"/>
    <n v="0"/>
    <n v="0"/>
    <n v="0"/>
    <n v="0"/>
    <n v="0"/>
    <n v="0"/>
    <n v="0"/>
    <n v="0"/>
    <n v="90"/>
    <n v="0"/>
    <n v="8"/>
    <n v="2"/>
    <n v="0"/>
    <n v="0"/>
    <m/>
    <n v="0"/>
    <m/>
    <n v="0"/>
    <n v="0"/>
    <n v="100"/>
    <n v="0"/>
    <m/>
    <m/>
    <x v="2"/>
  </r>
  <r>
    <x v="1"/>
    <s v="R_aeOF229orP1OcGp"/>
    <s v="IA"/>
    <n v="52175"/>
    <s v="West North Central"/>
    <x v="3"/>
    <s v="Nonprofit"/>
    <m/>
    <x v="0"/>
    <n v="2013"/>
    <x v="2"/>
    <x v="0"/>
    <s v="0 - 2 years"/>
    <x v="2"/>
    <n v="441000"/>
    <n v="305358"/>
    <n v="363272"/>
    <n v="0.91188685714285711"/>
    <n v="100"/>
    <n v="30"/>
    <n v="0"/>
    <n v="20"/>
    <n v="0"/>
    <n v="15"/>
    <n v="29"/>
    <n v="0"/>
    <n v="6"/>
    <n v="0"/>
    <n v="0"/>
    <m/>
    <n v="0"/>
    <n v="0"/>
    <m/>
    <n v="0"/>
    <m/>
    <n v="0"/>
    <m/>
    <n v="20"/>
    <n v="6"/>
    <n v="100"/>
    <n v="0"/>
    <n v="0"/>
    <n v="9"/>
    <n v="12"/>
    <n v="33"/>
    <m/>
    <n v="0"/>
    <n v="0"/>
    <n v="22"/>
    <n v="20"/>
    <n v="0"/>
    <n v="4"/>
    <m/>
    <n v="0"/>
    <m/>
    <m/>
    <m/>
    <n v="9"/>
    <n v="33"/>
    <n v="46"/>
    <n v="0"/>
    <m/>
    <m/>
    <x v="2"/>
  </r>
  <r>
    <x v="1"/>
    <s v="R_3MaJOxjQpRQzBJh"/>
    <s v="MN"/>
    <n v="56001"/>
    <s v="West North Central"/>
    <x v="3"/>
    <s v="Nonprofit"/>
    <m/>
    <x v="0"/>
    <n v="2014"/>
    <x v="0"/>
    <x v="0"/>
    <s v="0 - 2 years"/>
    <x v="2"/>
    <n v="54000"/>
    <n v="54000"/>
    <m/>
    <m/>
    <n v="100"/>
    <n v="95"/>
    <n v="0"/>
    <n v="0"/>
    <n v="0"/>
    <n v="0"/>
    <n v="5"/>
    <n v="0"/>
    <n v="0"/>
    <n v="0"/>
    <n v="0"/>
    <m/>
    <n v="0"/>
    <n v="0"/>
    <m/>
    <n v="0"/>
    <m/>
    <n v="0"/>
    <m/>
    <n v="0"/>
    <n v="0"/>
    <n v="100"/>
    <n v="40"/>
    <n v="0"/>
    <n v="0"/>
    <n v="0"/>
    <n v="0"/>
    <m/>
    <n v="0"/>
    <n v="0"/>
    <n v="0"/>
    <n v="60"/>
    <n v="0"/>
    <n v="0"/>
    <m/>
    <n v="0"/>
    <m/>
    <m/>
    <m/>
    <n v="0"/>
    <n v="0"/>
    <n v="60"/>
    <n v="0"/>
    <m/>
    <m/>
    <x v="2"/>
  </r>
  <r>
    <x v="1"/>
    <s v="R_0UJD74uAdxdWqIB"/>
    <s v="MO"/>
    <n v="63549"/>
    <s v="West North Central"/>
    <x v="3"/>
    <s v="Nonprofit"/>
    <m/>
    <x v="0"/>
    <n v="2014"/>
    <x v="0"/>
    <x v="0"/>
    <s v="0 - 2 years"/>
    <x v="2"/>
    <n v="39000"/>
    <n v="39000"/>
    <n v="88600"/>
    <n v="2.514876923076923"/>
    <n v="100"/>
    <n v="80"/>
    <n v="5"/>
    <n v="0"/>
    <n v="0"/>
    <n v="0"/>
    <n v="0"/>
    <n v="0"/>
    <n v="1"/>
    <n v="0"/>
    <n v="4"/>
    <m/>
    <n v="3"/>
    <n v="7"/>
    <s v="crafts"/>
    <n v="0"/>
    <m/>
    <n v="0"/>
    <m/>
    <n v="0"/>
    <n v="15"/>
    <n v="100"/>
    <n v="9"/>
    <n v="0"/>
    <n v="85"/>
    <n v="0"/>
    <n v="0"/>
    <m/>
    <n v="0"/>
    <n v="0"/>
    <n v="0"/>
    <n v="6"/>
    <n v="0"/>
    <n v="0"/>
    <m/>
    <n v="0"/>
    <m/>
    <m/>
    <m/>
    <n v="85"/>
    <n v="0"/>
    <n v="6"/>
    <n v="0"/>
    <m/>
    <m/>
    <x v="2"/>
  </r>
  <r>
    <x v="1"/>
    <s v="R_7OObHM60fQEyxcV"/>
    <s v="WA"/>
    <n v="98103"/>
    <s v="Pacific"/>
    <x v="1"/>
    <s v="Nonprofit"/>
    <m/>
    <x v="0"/>
    <n v="2013"/>
    <x v="2"/>
    <x v="0"/>
    <s v="0 - 2 years"/>
    <x v="2"/>
    <n v="174034"/>
    <n v="123574"/>
    <n v="99673"/>
    <n v="0.63400261443166273"/>
    <n v="100"/>
    <n v="87.638985547121564"/>
    <n v="0"/>
    <n v="8.4297667794196194"/>
    <n v="0"/>
    <n v="0"/>
    <n v="3.1640960072507163"/>
    <n v="0.68946542152880053"/>
    <n v="0"/>
    <n v="7.7686244679301478E-2"/>
    <n v="0"/>
    <m/>
    <n v="0"/>
    <n v="0"/>
    <n v="0"/>
    <n v="0"/>
    <n v="0"/>
    <n v="0"/>
    <m/>
    <n v="8.4297667794196194"/>
    <n v="0.76715166620810205"/>
    <n v="99.999999999999986"/>
    <n v="91.884304141647917"/>
    <n v="0"/>
    <n v="1.8384854419214403"/>
    <n v="6.1210286953566282"/>
    <n v="0"/>
    <n v="0"/>
    <n v="0"/>
    <n v="0"/>
    <n v="0"/>
    <n v="0"/>
    <n v="0.15618172107401235"/>
    <n v="0"/>
    <n v="0"/>
    <n v="0"/>
    <m/>
    <n v="0"/>
    <m/>
    <n v="1.8384854419214403"/>
    <n v="0"/>
    <n v="0.15618172107401235"/>
    <n v="0"/>
    <m/>
    <m/>
    <x v="2"/>
  </r>
  <r>
    <x v="1"/>
    <s v="R_cBcEBMsPMlcbGmh"/>
    <s v="MI"/>
    <n v="49408"/>
    <s v="East North Central"/>
    <x v="3"/>
    <s v="No formal legal structure"/>
    <m/>
    <x v="3"/>
    <n v="2013"/>
    <x v="2"/>
    <x v="0"/>
    <s v="0 - 2 years"/>
    <x v="2"/>
    <m/>
    <m/>
    <m/>
    <m/>
    <m/>
    <m/>
    <m/>
    <m/>
    <m/>
    <m/>
    <m/>
    <m/>
    <m/>
    <m/>
    <m/>
    <m/>
    <m/>
    <m/>
    <m/>
    <m/>
    <m/>
    <m/>
    <m/>
    <m/>
    <m/>
    <n v="0"/>
    <m/>
    <m/>
    <m/>
    <m/>
    <m/>
    <m/>
    <m/>
    <m/>
    <m/>
    <m/>
    <m/>
    <m/>
    <m/>
    <m/>
    <m/>
    <m/>
    <m/>
    <m/>
    <m/>
    <m/>
    <m/>
    <m/>
    <m/>
    <x v="3"/>
  </r>
  <r>
    <x v="1"/>
    <s v="R_bDSqzNBaY4t8PD7"/>
    <s v="TN"/>
    <n v="38103"/>
    <s v="East South Central"/>
    <x v="0"/>
    <s v="Nonprofit"/>
    <m/>
    <x v="0"/>
    <n v="2013"/>
    <x v="2"/>
    <x v="0"/>
    <s v="0 - 2 years"/>
    <x v="2"/>
    <m/>
    <m/>
    <m/>
    <m/>
    <m/>
    <m/>
    <m/>
    <m/>
    <m/>
    <m/>
    <m/>
    <m/>
    <m/>
    <m/>
    <m/>
    <m/>
    <m/>
    <m/>
    <m/>
    <m/>
    <m/>
    <m/>
    <m/>
    <m/>
    <m/>
    <n v="0"/>
    <m/>
    <m/>
    <m/>
    <m/>
    <m/>
    <m/>
    <m/>
    <m/>
    <m/>
    <m/>
    <m/>
    <m/>
    <m/>
    <m/>
    <m/>
    <m/>
    <m/>
    <m/>
    <m/>
    <m/>
    <m/>
    <m/>
    <m/>
    <x v="3"/>
  </r>
  <r>
    <x v="1"/>
    <s v="R_8iBja0GFQxn5Kgl"/>
    <s v="CA"/>
    <n v="95927"/>
    <s v="Pacific"/>
    <x v="1"/>
    <s v="Nonprofit"/>
    <m/>
    <x v="0"/>
    <n v="2013"/>
    <x v="2"/>
    <x v="0"/>
    <s v="0 - 2 years"/>
    <x v="1"/>
    <m/>
    <m/>
    <m/>
    <m/>
    <m/>
    <m/>
    <m/>
    <m/>
    <m/>
    <m/>
    <m/>
    <m/>
    <m/>
    <m/>
    <m/>
    <m/>
    <m/>
    <m/>
    <m/>
    <m/>
    <m/>
    <m/>
    <m/>
    <m/>
    <m/>
    <n v="0"/>
    <m/>
    <m/>
    <m/>
    <m/>
    <m/>
    <m/>
    <m/>
    <m/>
    <m/>
    <m/>
    <m/>
    <m/>
    <m/>
    <m/>
    <m/>
    <m/>
    <m/>
    <m/>
    <m/>
    <m/>
    <m/>
    <m/>
    <m/>
    <x v="1"/>
  </r>
  <r>
    <x v="1"/>
    <s v="R_2nvJ2euRGm875E9"/>
    <s v="NC"/>
    <n v="28025"/>
    <s v="South Atlantic"/>
    <x v="0"/>
    <s v="LLC"/>
    <m/>
    <x v="2"/>
    <n v="2013"/>
    <x v="2"/>
    <x v="0"/>
    <s v="0 - 2 years"/>
    <x v="3"/>
    <m/>
    <m/>
    <m/>
    <m/>
    <m/>
    <m/>
    <m/>
    <m/>
    <m/>
    <m/>
    <m/>
    <m/>
    <m/>
    <m/>
    <m/>
    <m/>
    <m/>
    <m/>
    <m/>
    <m/>
    <m/>
    <m/>
    <m/>
    <m/>
    <m/>
    <n v="0"/>
    <m/>
    <m/>
    <m/>
    <m/>
    <m/>
    <m/>
    <m/>
    <m/>
    <m/>
    <m/>
    <m/>
    <m/>
    <m/>
    <m/>
    <m/>
    <m/>
    <m/>
    <m/>
    <m/>
    <m/>
    <m/>
    <m/>
    <m/>
    <x v="3"/>
  </r>
  <r>
    <x v="1"/>
    <s v="R_3rAHAnsYEK1GSTH"/>
    <s v="GA"/>
    <n v="31602"/>
    <s v="South Atlantic"/>
    <x v="0"/>
    <s v="Nonprofit"/>
    <m/>
    <x v="0"/>
    <n v="2014"/>
    <x v="0"/>
    <x v="0"/>
    <s v="0 - 2 years"/>
    <x v="2"/>
    <m/>
    <m/>
    <m/>
    <m/>
    <m/>
    <m/>
    <m/>
    <m/>
    <m/>
    <m/>
    <m/>
    <m/>
    <m/>
    <m/>
    <m/>
    <m/>
    <m/>
    <m/>
    <m/>
    <m/>
    <m/>
    <m/>
    <m/>
    <m/>
    <m/>
    <n v="0"/>
    <m/>
    <m/>
    <m/>
    <m/>
    <m/>
    <m/>
    <m/>
    <m/>
    <m/>
    <m/>
    <m/>
    <m/>
    <m/>
    <m/>
    <m/>
    <m/>
    <m/>
    <m/>
    <m/>
    <m/>
    <m/>
    <m/>
    <m/>
    <x v="3"/>
  </r>
  <r>
    <x v="1"/>
    <s v="R_cuPJUwM6CJ64gwR"/>
    <s v="MO"/>
    <n v="63090"/>
    <s v="West North Central"/>
    <x v="3"/>
    <s v="LLC"/>
    <m/>
    <x v="2"/>
    <n v="2014"/>
    <x v="0"/>
    <x v="0"/>
    <s v="0 - 2 years"/>
    <x v="2"/>
    <m/>
    <m/>
    <m/>
    <m/>
    <m/>
    <m/>
    <m/>
    <m/>
    <m/>
    <m/>
    <m/>
    <m/>
    <m/>
    <m/>
    <m/>
    <m/>
    <m/>
    <m/>
    <m/>
    <m/>
    <m/>
    <m/>
    <m/>
    <m/>
    <m/>
    <n v="0"/>
    <m/>
    <m/>
    <m/>
    <m/>
    <m/>
    <m/>
    <m/>
    <m/>
    <m/>
    <m/>
    <m/>
    <m/>
    <m/>
    <m/>
    <m/>
    <m/>
    <m/>
    <m/>
    <m/>
    <m/>
    <m/>
    <m/>
    <m/>
    <x v="2"/>
  </r>
  <r>
    <x v="1"/>
    <s v="R_eDrodFSF2CAtpT7"/>
    <s v="IA"/>
    <n v="52556"/>
    <s v="West North Central"/>
    <x v="3"/>
    <s v="Nonprofit"/>
    <m/>
    <x v="0"/>
    <n v="2014"/>
    <x v="0"/>
    <x v="0"/>
    <s v="0 - 2 years"/>
    <x v="2"/>
    <m/>
    <m/>
    <m/>
    <m/>
    <m/>
    <m/>
    <m/>
    <m/>
    <m/>
    <m/>
    <m/>
    <m/>
    <m/>
    <m/>
    <m/>
    <m/>
    <m/>
    <m/>
    <m/>
    <m/>
    <m/>
    <m/>
    <m/>
    <m/>
    <m/>
    <n v="0"/>
    <m/>
    <m/>
    <m/>
    <m/>
    <m/>
    <m/>
    <m/>
    <m/>
    <m/>
    <m/>
    <m/>
    <m/>
    <m/>
    <m/>
    <m/>
    <m/>
    <m/>
    <m/>
    <m/>
    <m/>
    <m/>
    <m/>
    <m/>
    <x v="3"/>
  </r>
  <r>
    <x v="1"/>
    <s v="R_2t9Mz4IvXt1krAx"/>
    <s v="IL"/>
    <n v="61739"/>
    <s v="East North Central"/>
    <x v="3"/>
    <s v="LLC"/>
    <m/>
    <x v="2"/>
    <n v="2004"/>
    <x v="32"/>
    <x v="2"/>
    <s v="11+ years"/>
    <x v="1"/>
    <n v="103000"/>
    <n v="103000"/>
    <n v="1100"/>
    <m/>
    <n v="100"/>
    <n v="80"/>
    <n v="0"/>
    <n v="10"/>
    <n v="0"/>
    <n v="0"/>
    <n v="5"/>
    <n v="5"/>
    <n v="0"/>
    <n v="0"/>
    <n v="0"/>
    <m/>
    <n v="0"/>
    <n v="0"/>
    <m/>
    <n v="0"/>
    <m/>
    <n v="0"/>
    <m/>
    <n v="10"/>
    <n v="5"/>
    <n v="100"/>
    <n v="0"/>
    <n v="0"/>
    <n v="0"/>
    <n v="100"/>
    <n v="0"/>
    <m/>
    <n v="0"/>
    <n v="0"/>
    <n v="0"/>
    <n v="0"/>
    <n v="0"/>
    <n v="0"/>
    <m/>
    <n v="0"/>
    <m/>
    <m/>
    <m/>
    <n v="0"/>
    <n v="0"/>
    <n v="0"/>
    <n v="0"/>
    <m/>
    <m/>
    <x v="0"/>
  </r>
  <r>
    <x v="1"/>
    <s v="R_2mgkZdIzkodtT4p"/>
    <s v="NY"/>
    <n v="14057"/>
    <s v="Middle Atlantic"/>
    <x v="2"/>
    <s v="Producer Cooperative"/>
    <m/>
    <x v="1"/>
    <n v="1957"/>
    <x v="33"/>
    <x v="1"/>
    <s v="11+ years"/>
    <x v="1"/>
    <n v="8444194"/>
    <n v="6879345"/>
    <n v="7009821"/>
    <n v="0.91895944681043562"/>
    <n v="100"/>
    <n v="97.741979796041633"/>
    <n v="0"/>
    <n v="0"/>
    <n v="0"/>
    <n v="0"/>
    <n v="0"/>
    <n v="0"/>
    <n v="0"/>
    <n v="0"/>
    <n v="0"/>
    <m/>
    <n v="0"/>
    <n v="2.2580202039583712"/>
    <m/>
    <n v="0"/>
    <n v="0"/>
    <n v="0"/>
    <m/>
    <n v="0"/>
    <n v="2.2580202039583712"/>
    <n v="100"/>
    <n v="0"/>
    <n v="39"/>
    <n v="1"/>
    <n v="0"/>
    <n v="58"/>
    <m/>
    <n v="2"/>
    <n v="0"/>
    <n v="0"/>
    <n v="0"/>
    <n v="0"/>
    <n v="0"/>
    <m/>
    <n v="0"/>
    <m/>
    <m/>
    <m/>
    <n v="40"/>
    <n v="58"/>
    <n v="0"/>
    <n v="0"/>
    <m/>
    <m/>
    <x v="0"/>
  </r>
  <r>
    <x v="1"/>
    <s v="R_9YqthScPBVqt5kh"/>
    <s v="PA"/>
    <n v="17229"/>
    <s v="Middle Atlantic"/>
    <x v="2"/>
    <s v="Producer Cooperative"/>
    <m/>
    <x v="1"/>
    <n v="1988"/>
    <x v="16"/>
    <x v="1"/>
    <s v="11+ years"/>
    <x v="1"/>
    <n v="3381997"/>
    <n v="3100000"/>
    <n v="3231253"/>
    <n v="1.0576582625590738"/>
    <n v="100"/>
    <n v="98"/>
    <n v="0"/>
    <n v="0"/>
    <n v="0"/>
    <n v="0"/>
    <n v="2"/>
    <n v="0"/>
    <n v="0"/>
    <n v="0"/>
    <n v="0"/>
    <m/>
    <n v="0"/>
    <n v="0"/>
    <m/>
    <n v="0"/>
    <m/>
    <n v="0"/>
    <m/>
    <n v="0"/>
    <n v="0"/>
    <n v="100"/>
    <n v="18"/>
    <n v="5"/>
    <n v="36"/>
    <n v="28"/>
    <n v="12"/>
    <m/>
    <n v="1"/>
    <n v="0"/>
    <n v="0"/>
    <n v="0"/>
    <n v="0"/>
    <n v="0"/>
    <m/>
    <n v="0"/>
    <m/>
    <m/>
    <m/>
    <n v="41"/>
    <n v="12"/>
    <n v="0"/>
    <n v="0"/>
    <m/>
    <m/>
    <x v="0"/>
  </r>
  <r>
    <x v="1"/>
    <s v="R_9yN8k7Vnnr9oe5T"/>
    <s v="PA"/>
    <n v="15206"/>
    <s v="Middle Atlantic"/>
    <x v="2"/>
    <s v="Producer Cooperative"/>
    <m/>
    <x v="1"/>
    <n v="1999"/>
    <x v="11"/>
    <x v="3"/>
    <s v="11+ years"/>
    <x v="2"/>
    <n v="1844000"/>
    <n v="1837200"/>
    <n v="1800988"/>
    <n v="1.0882020113882864"/>
    <n v="100"/>
    <n v="54"/>
    <n v="3"/>
    <n v="29"/>
    <n v="0"/>
    <n v="7"/>
    <n v="2"/>
    <n v="1"/>
    <n v="0"/>
    <n v="1"/>
    <n v="2"/>
    <m/>
    <n v="1"/>
    <n v="0"/>
    <m/>
    <n v="0"/>
    <m/>
    <n v="0"/>
    <m/>
    <n v="29"/>
    <n v="5"/>
    <n v="100"/>
    <n v="39"/>
    <n v="0"/>
    <n v="15"/>
    <n v="44"/>
    <n v="0"/>
    <m/>
    <n v="0"/>
    <n v="0"/>
    <n v="1"/>
    <n v="1"/>
    <n v="0"/>
    <n v="0"/>
    <m/>
    <n v="0"/>
    <m/>
    <m/>
    <m/>
    <n v="15"/>
    <n v="0"/>
    <n v="2"/>
    <n v="0"/>
    <m/>
    <m/>
    <x v="0"/>
  </r>
  <r>
    <x v="1"/>
    <s v="R_9BqDrwwPJ1y5MoJ"/>
    <s v="PA"/>
    <n v="16335"/>
    <s v="Middle Atlantic"/>
    <x v="2"/>
    <s v="Publicly-owned"/>
    <m/>
    <x v="1"/>
    <n v="1870"/>
    <x v="34"/>
    <x v="1"/>
    <s v="11+ years"/>
    <x v="3"/>
    <n v="404233"/>
    <n v="354924"/>
    <n v="121250"/>
    <n v="0.3320455034596384"/>
    <n v="100"/>
    <n v="25"/>
    <n v="3"/>
    <n v="10"/>
    <n v="0"/>
    <n v="12"/>
    <n v="10"/>
    <n v="3"/>
    <n v="5"/>
    <n v="2"/>
    <n v="10"/>
    <m/>
    <n v="0"/>
    <n v="20"/>
    <s v="Artisan Crafts"/>
    <n v="0"/>
    <m/>
    <n v="0"/>
    <m/>
    <n v="10"/>
    <n v="40"/>
    <n v="100"/>
    <n v="81"/>
    <n v="1"/>
    <n v="15"/>
    <n v="1"/>
    <n v="0"/>
    <m/>
    <n v="0"/>
    <n v="0"/>
    <n v="0"/>
    <n v="0"/>
    <n v="2"/>
    <n v="0"/>
    <m/>
    <n v="0"/>
    <m/>
    <m/>
    <m/>
    <n v="16"/>
    <n v="0"/>
    <n v="2"/>
    <n v="0"/>
    <m/>
    <m/>
    <x v="2"/>
  </r>
  <r>
    <x v="1"/>
    <s v="R_1TCylt9ewdYLU7r"/>
    <s v="MT"/>
    <n v="59821"/>
    <s v="Mountain"/>
    <x v="1"/>
    <s v="Producer Cooperative"/>
    <m/>
    <x v="1"/>
    <n v="2003"/>
    <x v="12"/>
    <x v="2"/>
    <s v="11+ years"/>
    <x v="2"/>
    <n v="1660064"/>
    <n v="1656046"/>
    <n v="1559906.2"/>
    <n v="1.178846998308499"/>
    <n v="100"/>
    <n v="46"/>
    <n v="5"/>
    <n v="4"/>
    <n v="0"/>
    <n v="19"/>
    <n v="21"/>
    <n v="3"/>
    <n v="0"/>
    <n v="0"/>
    <n v="2"/>
    <m/>
    <n v="0"/>
    <n v="0"/>
    <m/>
    <n v="0"/>
    <m/>
    <n v="0"/>
    <m/>
    <n v="4"/>
    <n v="5"/>
    <n v="100"/>
    <n v="8"/>
    <n v="23"/>
    <n v="42"/>
    <n v="16"/>
    <n v="4"/>
    <m/>
    <n v="0"/>
    <n v="0"/>
    <n v="3"/>
    <n v="3"/>
    <n v="1"/>
    <n v="0"/>
    <m/>
    <n v="0"/>
    <m/>
    <m/>
    <m/>
    <n v="65"/>
    <n v="4"/>
    <n v="7"/>
    <n v="0"/>
    <m/>
    <m/>
    <x v="2"/>
  </r>
  <r>
    <x v="1"/>
    <s v="R_d4pPRmYg10ug0Ml"/>
    <s v="MA"/>
    <n v="1945"/>
    <s v="New England"/>
    <x v="2"/>
    <s v="Consumer Cooperative"/>
    <m/>
    <x v="1"/>
    <n v="1993"/>
    <x v="5"/>
    <x v="1"/>
    <s v="11+ years"/>
    <x v="3"/>
    <n v="529893"/>
    <n v="471819.94"/>
    <n v="529892.59"/>
    <n v="1.1070000626730303"/>
    <n v="100"/>
    <n v="86.269687966133873"/>
    <n v="0.84778104121669795"/>
    <n v="0"/>
    <n v="0"/>
    <n v="4.6284288027335165"/>
    <n v="4.0742449333531763"/>
    <n v="0.21194526030417449"/>
    <n v="3.3479403180798166"/>
    <n v="0"/>
    <n v="0.31791789045626173"/>
    <m/>
    <n v="0"/>
    <n v="0.12716715618250471"/>
    <m/>
    <n v="8.4778104121669806E-2"/>
    <m/>
    <n v="9.0108527418319789E-2"/>
    <m/>
    <n v="0"/>
    <n v="4.1798572565627463"/>
    <n v="100"/>
    <n v="100"/>
    <n v="0"/>
    <n v="0"/>
    <n v="0"/>
    <n v="0"/>
    <n v="0"/>
    <n v="0"/>
    <n v="0"/>
    <n v="0"/>
    <n v="0"/>
    <n v="0"/>
    <n v="0"/>
    <n v="0"/>
    <n v="0"/>
    <m/>
    <n v="0"/>
    <m/>
    <n v="0"/>
    <n v="0"/>
    <n v="0"/>
    <n v="0"/>
    <m/>
    <m/>
    <x v="0"/>
  </r>
  <r>
    <x v="1"/>
    <s v="R_9EokRz3nwSplFcx"/>
    <s v="VT"/>
    <n v="5150"/>
    <s v="New England"/>
    <x v="2"/>
    <s v="C Corp"/>
    <m/>
    <x v="2"/>
    <n v="1978"/>
    <x v="35"/>
    <x v="1"/>
    <s v="11+ years"/>
    <x v="1"/>
    <n v="70000000"/>
    <n v="69500000"/>
    <n v="69342000"/>
    <n v="1.0965942"/>
    <n v="100"/>
    <n v="51.079136690647488"/>
    <n v="0"/>
    <n v="19.136690647482013"/>
    <n v="16.258992805755394"/>
    <n v="12.086330935251798"/>
    <n v="0.35971223021582738"/>
    <n v="7.0503597122302156E-2"/>
    <n v="0"/>
    <n v="1.4388489208633094E-3"/>
    <n v="0.34532374100719426"/>
    <m/>
    <n v="1.4388489208633093E-2"/>
    <n v="0.64748201438848918"/>
    <m/>
    <n v="0"/>
    <n v="0"/>
    <n v="0"/>
    <m/>
    <n v="35.39568345323741"/>
    <n v="1.079136690647482"/>
    <n v="100"/>
    <n v="1"/>
    <n v="0"/>
    <n v="21"/>
    <n v="55"/>
    <n v="1"/>
    <m/>
    <n v="1"/>
    <n v="0"/>
    <n v="3"/>
    <n v="11"/>
    <n v="4"/>
    <n v="3"/>
    <m/>
    <n v="0"/>
    <m/>
    <m/>
    <m/>
    <n v="21"/>
    <n v="1"/>
    <n v="21"/>
    <n v="0"/>
    <m/>
    <m/>
    <x v="0"/>
  </r>
  <r>
    <x v="1"/>
    <s v="R_3Pk0bQ0mCDCdM57"/>
    <s v="MA"/>
    <n v="2762"/>
    <s v="New England"/>
    <x v="2"/>
    <s v="Nonprofit"/>
    <m/>
    <x v="0"/>
    <n v="1997"/>
    <x v="36"/>
    <x v="3"/>
    <s v="11+ years"/>
    <x v="1"/>
    <n v="5287562"/>
    <n v="4821996"/>
    <n v="917885"/>
    <n v="0.19216771264336946"/>
    <n v="100"/>
    <n v="96.5599100455496"/>
    <n v="0"/>
    <n v="0"/>
    <n v="0"/>
    <n v="0"/>
    <n v="0"/>
    <n v="0"/>
    <n v="0"/>
    <n v="0"/>
    <n v="0"/>
    <m/>
    <n v="0"/>
    <n v="3.4400899544503973"/>
    <m/>
    <n v="0"/>
    <n v="0"/>
    <n v="0"/>
    <m/>
    <n v="0"/>
    <n v="3.4400899544503973"/>
    <n v="100"/>
    <n v="0"/>
    <n v="58.5"/>
    <n v="25"/>
    <n v="0"/>
    <n v="15"/>
    <m/>
    <n v="0"/>
    <n v="0"/>
    <n v="0"/>
    <n v="1.5"/>
    <n v="0"/>
    <n v="0"/>
    <m/>
    <n v="0"/>
    <m/>
    <m/>
    <m/>
    <n v="83.5"/>
    <n v="15"/>
    <n v="1.5"/>
    <n v="0"/>
    <m/>
    <m/>
    <x v="2"/>
  </r>
  <r>
    <x v="1"/>
    <s v="R_9XkfluanxrQNng1"/>
    <s v="RI"/>
    <n v="2860"/>
    <s v="New England"/>
    <x v="2"/>
    <s v="Nonprofit"/>
    <m/>
    <x v="0"/>
    <n v="2004"/>
    <x v="32"/>
    <x v="2"/>
    <s v="11+ years"/>
    <x v="2"/>
    <n v="1800240"/>
    <n v="1095859"/>
    <n v="1613006"/>
    <n v="0.99408014598053585"/>
    <n v="100"/>
    <n v="55"/>
    <n v="2"/>
    <n v="3"/>
    <n v="1"/>
    <n v="20"/>
    <n v="15"/>
    <n v="1"/>
    <n v="0"/>
    <n v="0"/>
    <n v="3"/>
    <m/>
    <n v="0"/>
    <n v="0"/>
    <m/>
    <n v="0"/>
    <m/>
    <n v="0"/>
    <m/>
    <n v="4"/>
    <n v="4"/>
    <n v="100"/>
    <n v="15.65"/>
    <n v="0"/>
    <n v="37"/>
    <n v="42"/>
    <n v="0"/>
    <m/>
    <n v="0"/>
    <n v="0"/>
    <n v="0.6"/>
    <n v="3.75"/>
    <n v="0.3"/>
    <n v="0.7"/>
    <m/>
    <n v="0"/>
    <m/>
    <m/>
    <m/>
    <n v="37"/>
    <n v="0"/>
    <n v="5.35"/>
    <n v="0"/>
    <m/>
    <m/>
    <x v="0"/>
  </r>
  <r>
    <x v="1"/>
    <s v="R_2soWB51vstQiURf"/>
    <s v="OR"/>
    <n v="97720"/>
    <s v="Pacific"/>
    <x v="1"/>
    <s v="Producer Cooperative"/>
    <m/>
    <x v="1"/>
    <n v="1986"/>
    <x v="37"/>
    <x v="1"/>
    <s v="11+ years"/>
    <x v="1"/>
    <n v="96000000"/>
    <n v="96000000"/>
    <n v="4000000"/>
    <n v="4.6124999999999999E-2"/>
    <n v="100"/>
    <n v="0"/>
    <n v="0"/>
    <n v="100"/>
    <n v="0"/>
    <n v="0"/>
    <n v="0"/>
    <n v="0"/>
    <n v="0"/>
    <n v="0"/>
    <n v="0"/>
    <m/>
    <n v="0"/>
    <n v="0"/>
    <m/>
    <n v="0"/>
    <m/>
    <n v="0"/>
    <m/>
    <n v="100"/>
    <n v="0"/>
    <n v="100"/>
    <n v="0"/>
    <n v="0"/>
    <n v="90"/>
    <n v="5"/>
    <n v="0"/>
    <m/>
    <n v="5"/>
    <n v="0"/>
    <n v="0"/>
    <n v="0"/>
    <n v="0"/>
    <n v="0"/>
    <m/>
    <n v="0"/>
    <m/>
    <m/>
    <m/>
    <n v="90"/>
    <n v="0"/>
    <n v="0"/>
    <n v="0"/>
    <m/>
    <m/>
    <x v="0"/>
  </r>
  <r>
    <x v="1"/>
    <s v="R_BQBe4SFSsXXbw7n"/>
    <s v="CA"/>
    <n v="90401"/>
    <s v="Pacific"/>
    <x v="1"/>
    <s v="Publicly-owned"/>
    <s v="Municipal program"/>
    <x v="1"/>
    <n v="1981"/>
    <x v="38"/>
    <x v="1"/>
    <s v="11+ years"/>
    <x v="2"/>
    <n v="16526466"/>
    <n v="16526466"/>
    <n v="671945"/>
    <n v="4.5009206142438439E-2"/>
    <n v="100"/>
    <n v="81.7"/>
    <n v="0"/>
    <n v="0"/>
    <n v="0"/>
    <n v="0"/>
    <n v="0"/>
    <n v="0"/>
    <n v="0"/>
    <n v="0"/>
    <n v="0"/>
    <m/>
    <n v="0"/>
    <n v="10.1"/>
    <s v="Processed includes canned, dried, bread, grains, value added"/>
    <n v="8.1999999999999993"/>
    <s v="Meat, poultry, fish, eggs, dairy are in one category"/>
    <n v="0"/>
    <m/>
    <n v="0"/>
    <n v="18.299999999999997"/>
    <n v="100"/>
    <n v="100"/>
    <n v="0"/>
    <n v="0"/>
    <n v="0"/>
    <n v="0"/>
    <m/>
    <n v="0"/>
    <n v="0"/>
    <n v="0"/>
    <n v="0"/>
    <n v="0"/>
    <n v="0"/>
    <m/>
    <n v="0"/>
    <m/>
    <m/>
    <m/>
    <n v="0"/>
    <n v="0"/>
    <n v="0"/>
    <n v="0"/>
    <m/>
    <m/>
    <x v="0"/>
  </r>
  <r>
    <x v="1"/>
    <s v="R_23sLQPdgg9Qu6RT"/>
    <s v="HI"/>
    <n v="96704"/>
    <s v="Pacific"/>
    <x v="1"/>
    <s v="S Corp"/>
    <m/>
    <x v="2"/>
    <n v="1993"/>
    <x v="5"/>
    <x v="1"/>
    <s v="11+ years"/>
    <x v="2"/>
    <n v="1160000"/>
    <n v="1160000"/>
    <n v="947100"/>
    <n v="0.90382732758620687"/>
    <n v="100"/>
    <n v="90"/>
    <n v="2"/>
    <n v="0"/>
    <n v="0"/>
    <n v="3"/>
    <n v="4"/>
    <n v="0"/>
    <n v="0"/>
    <n v="0"/>
    <n v="1"/>
    <m/>
    <n v="0"/>
    <n v="0"/>
    <m/>
    <n v="0"/>
    <m/>
    <n v="0"/>
    <m/>
    <n v="0"/>
    <n v="1"/>
    <n v="100"/>
    <n v="20"/>
    <n v="20"/>
    <n v="30"/>
    <n v="25"/>
    <n v="0"/>
    <m/>
    <n v="0"/>
    <n v="0"/>
    <n v="5"/>
    <n v="0"/>
    <n v="0"/>
    <n v="0"/>
    <m/>
    <n v="0"/>
    <m/>
    <m/>
    <m/>
    <n v="50"/>
    <n v="0"/>
    <n v="5"/>
    <n v="0"/>
    <m/>
    <m/>
    <x v="0"/>
  </r>
  <r>
    <x v="1"/>
    <s v="R_blQ4ufbr1HQGL5j"/>
    <s v="CA"/>
    <n v="95472"/>
    <s v="Pacific"/>
    <x v="1"/>
    <s v="S Corp"/>
    <m/>
    <x v="2"/>
    <n v="1996"/>
    <x v="10"/>
    <x v="3"/>
    <s v="11+ years"/>
    <x v="1"/>
    <n v="880000"/>
    <n v="870000"/>
    <n v="870000"/>
    <n v="1.0944204545454546"/>
    <n v="100"/>
    <n v="70"/>
    <n v="0"/>
    <n v="0"/>
    <n v="0"/>
    <n v="25"/>
    <n v="0"/>
    <n v="5"/>
    <n v="0"/>
    <n v="0"/>
    <n v="0"/>
    <m/>
    <n v="0"/>
    <n v="0"/>
    <m/>
    <n v="0"/>
    <m/>
    <n v="0"/>
    <m/>
    <n v="0"/>
    <n v="5"/>
    <n v="100"/>
    <n v="0"/>
    <n v="10"/>
    <n v="0"/>
    <n v="80"/>
    <n v="10"/>
    <m/>
    <n v="0"/>
    <n v="0"/>
    <n v="0"/>
    <n v="0"/>
    <n v="0"/>
    <n v="0"/>
    <m/>
    <n v="0"/>
    <m/>
    <m/>
    <m/>
    <n v="10"/>
    <n v="10"/>
    <n v="0"/>
    <n v="0"/>
    <m/>
    <m/>
    <x v="0"/>
  </r>
  <r>
    <x v="1"/>
    <s v="R_3PkbCtjWYsJUBSt"/>
    <s v="CA"/>
    <n v="93023"/>
    <s v="Pacific"/>
    <x v="1"/>
    <s v="No formal legal structure"/>
    <m/>
    <x v="3"/>
    <n v="1990"/>
    <x v="8"/>
    <x v="1"/>
    <s v="11+ years"/>
    <x v="2"/>
    <n v="500000"/>
    <n v="500000"/>
    <n v="100"/>
    <m/>
    <n v="100"/>
    <n v="100"/>
    <n v="0"/>
    <n v="0"/>
    <n v="0"/>
    <n v="0"/>
    <n v="0"/>
    <n v="0"/>
    <n v="0"/>
    <n v="0"/>
    <n v="0"/>
    <m/>
    <n v="0"/>
    <n v="0"/>
    <m/>
    <n v="0"/>
    <m/>
    <n v="0"/>
    <m/>
    <n v="0"/>
    <n v="0"/>
    <n v="100"/>
    <n v="0"/>
    <n v="0"/>
    <n v="20"/>
    <n v="0"/>
    <n v="80"/>
    <m/>
    <n v="0"/>
    <n v="0"/>
    <n v="0"/>
    <n v="0"/>
    <n v="0"/>
    <n v="0"/>
    <m/>
    <n v="0"/>
    <m/>
    <m/>
    <m/>
    <n v="20"/>
    <n v="80"/>
    <n v="0"/>
    <n v="0"/>
    <m/>
    <m/>
    <x v="0"/>
  </r>
  <r>
    <x v="1"/>
    <s v="R_3lnW3QWt7ILvz4p"/>
    <s v="CA"/>
    <n v="94607"/>
    <s v="Pacific"/>
    <x v="1"/>
    <s v="Nonprofit"/>
    <m/>
    <x v="0"/>
    <n v="2004"/>
    <x v="32"/>
    <x v="2"/>
    <s v="11+ years"/>
    <x v="2"/>
    <m/>
    <n v="166000"/>
    <n v="247387"/>
    <m/>
    <n v="100"/>
    <n v="100"/>
    <n v="0"/>
    <n v="0"/>
    <n v="0"/>
    <n v="0"/>
    <n v="0"/>
    <n v="0"/>
    <n v="0"/>
    <n v="0"/>
    <n v="0"/>
    <m/>
    <n v="0"/>
    <n v="0"/>
    <m/>
    <n v="0"/>
    <m/>
    <n v="0"/>
    <m/>
    <n v="0"/>
    <n v="0"/>
    <n v="100"/>
    <n v="0"/>
    <n v="0"/>
    <n v="90"/>
    <n v="0"/>
    <n v="0"/>
    <m/>
    <n v="0"/>
    <n v="0"/>
    <n v="0"/>
    <n v="0"/>
    <n v="0"/>
    <n v="0"/>
    <m/>
    <n v="10"/>
    <s v="Community Produce Stands"/>
    <m/>
    <m/>
    <n v="90"/>
    <n v="0"/>
    <n v="0"/>
    <n v="10"/>
    <m/>
    <m/>
    <x v="1"/>
  </r>
  <r>
    <x v="1"/>
    <s v="R_bjCVzs64QTmQ2mp"/>
    <s v="VA"/>
    <n v="22443"/>
    <s v="South Atlantic"/>
    <x v="0"/>
    <s v="LLC"/>
    <m/>
    <x v="2"/>
    <n v="1997"/>
    <x v="36"/>
    <x v="3"/>
    <s v="11+ years"/>
    <x v="1"/>
    <n v="35000000"/>
    <n v="31200000"/>
    <n v="32235000"/>
    <n v="1.019547"/>
    <n v="100"/>
    <n v="100"/>
    <n v="0"/>
    <n v="0"/>
    <n v="0"/>
    <n v="0"/>
    <n v="0"/>
    <n v="0"/>
    <n v="0"/>
    <n v="0"/>
    <n v="0"/>
    <m/>
    <n v="0"/>
    <n v="0"/>
    <n v="0"/>
    <n v="0"/>
    <n v="0"/>
    <n v="0"/>
    <m/>
    <n v="0"/>
    <n v="0"/>
    <n v="100"/>
    <n v="1.6025641025641024"/>
    <n v="75.320512820512818"/>
    <n v="0"/>
    <n v="3.8461538461538463"/>
    <n v="19.230769230769234"/>
    <n v="0"/>
    <n v="0"/>
    <n v="0"/>
    <n v="0"/>
    <n v="0"/>
    <n v="0"/>
    <n v="0"/>
    <n v="0"/>
    <n v="0"/>
    <m/>
    <n v="0"/>
    <m/>
    <n v="75.320512820512818"/>
    <n v="19.230769230769234"/>
    <n v="0"/>
    <n v="0"/>
    <m/>
    <m/>
    <x v="0"/>
  </r>
  <r>
    <x v="1"/>
    <s v="R_0TfQArXIwLchjff"/>
    <s v="DC"/>
    <n v="20001"/>
    <s v="South Atlantic"/>
    <x v="0"/>
    <s v="Nonprofit"/>
    <m/>
    <x v="0"/>
    <n v="1989"/>
    <x v="39"/>
    <x v="1"/>
    <s v="11+ years"/>
    <x v="1"/>
    <n v="13915609"/>
    <n v="6517075"/>
    <n v="13452519"/>
    <n v="1.0701607477617401"/>
    <n v="100"/>
    <n v="2"/>
    <n v="2"/>
    <n v="0"/>
    <n v="0"/>
    <n v="0"/>
    <n v="0"/>
    <n v="0"/>
    <n v="0"/>
    <n v="0"/>
    <n v="96"/>
    <m/>
    <n v="0"/>
    <n v="0"/>
    <m/>
    <n v="0"/>
    <m/>
    <n v="0"/>
    <m/>
    <n v="0"/>
    <n v="96"/>
    <n v="100"/>
    <n v="0"/>
    <n v="0"/>
    <n v="1"/>
    <n v="1"/>
    <n v="0"/>
    <m/>
    <n v="0"/>
    <n v="0"/>
    <n v="66"/>
    <n v="0"/>
    <n v="0"/>
    <n v="0"/>
    <m/>
    <n v="32"/>
    <s v="Nonprofits"/>
    <m/>
    <m/>
    <n v="1"/>
    <n v="0"/>
    <n v="66"/>
    <n v="32"/>
    <m/>
    <m/>
    <x v="2"/>
  </r>
  <r>
    <x v="1"/>
    <s v="R_5dlGaA9bAZ9Xzdb"/>
    <s v="GA"/>
    <n v="30324"/>
    <s v="South Atlantic"/>
    <x v="0"/>
    <s v="LLC"/>
    <m/>
    <x v="2"/>
    <n v="1998"/>
    <x v="6"/>
    <x v="3"/>
    <s v="11+ years"/>
    <x v="1"/>
    <n v="1746096"/>
    <n v="1750867"/>
    <n v="1712394"/>
    <n v="1.0856334119086235"/>
    <n v="100"/>
    <n v="80.191356625032057"/>
    <n v="0.13136349020228263"/>
    <n v="0.14467118290538344"/>
    <n v="0"/>
    <n v="9.3876919263427787"/>
    <n v="5.4716320542908168"/>
    <n v="1.9990096335129968"/>
    <n v="0"/>
    <n v="0"/>
    <n v="2.6742750877136867"/>
    <m/>
    <n v="0"/>
    <n v="0"/>
    <n v="0"/>
    <n v="0"/>
    <n v="0"/>
    <n v="0"/>
    <m/>
    <n v="0.14467118290538344"/>
    <n v="4.6732847212266835"/>
    <n v="100"/>
    <n v="8"/>
    <n v="0"/>
    <n v="2"/>
    <n v="88"/>
    <n v="0"/>
    <m/>
    <n v="0"/>
    <n v="2"/>
    <n v="0"/>
    <n v="0"/>
    <n v="0"/>
    <n v="0"/>
    <m/>
    <n v="0"/>
    <m/>
    <m/>
    <m/>
    <n v="2"/>
    <n v="0"/>
    <n v="2"/>
    <n v="0"/>
    <m/>
    <m/>
    <x v="0"/>
  </r>
  <r>
    <x v="1"/>
    <s v="R_6GdvCrMpbM3fCw5"/>
    <s v="VA"/>
    <n v="24091"/>
    <s v="South Atlantic"/>
    <x v="0"/>
    <s v="LLC"/>
    <m/>
    <x v="2"/>
    <n v="2000"/>
    <x v="22"/>
    <x v="2"/>
    <s v="11+ years"/>
    <x v="2"/>
    <n v="815000"/>
    <n v="808333"/>
    <n v="819443"/>
    <n v="1.1130348478527607"/>
    <n v="100"/>
    <n v="68.041265171655738"/>
    <n v="2.4742278244238451"/>
    <n v="17.319594770966916"/>
    <n v="0"/>
    <n v="6.1855695610596131"/>
    <n v="2.4742278244238451"/>
    <n v="0.61855695610596129"/>
    <n v="0.2474227824423845"/>
    <n v="0.12371139122119225"/>
    <n v="2.5154237177005023"/>
    <m/>
    <n v="0"/>
    <n v="0"/>
    <n v="0"/>
    <n v="0"/>
    <n v="0"/>
    <n v="0"/>
    <m/>
    <n v="17.319594770966916"/>
    <n v="3.5051148474700402"/>
    <n v="100"/>
    <n v="68"/>
    <n v="0"/>
    <n v="7"/>
    <n v="23"/>
    <n v="0"/>
    <m/>
    <n v="0"/>
    <n v="0"/>
    <n v="0"/>
    <n v="2"/>
    <n v="0"/>
    <n v="0"/>
    <m/>
    <n v="0"/>
    <m/>
    <m/>
    <m/>
    <n v="7"/>
    <n v="0"/>
    <n v="2"/>
    <n v="0"/>
    <m/>
    <m/>
    <x v="0"/>
  </r>
  <r>
    <x v="1"/>
    <s v="R_b3qUPbCYMsItCqp"/>
    <s v="MN"/>
    <n v="55932"/>
    <s v="West North Central"/>
    <x v="3"/>
    <s v="LLC"/>
    <m/>
    <x v="2"/>
    <n v="2003"/>
    <x v="12"/>
    <x v="2"/>
    <s v="11+ years"/>
    <x v="1"/>
    <n v="1305956"/>
    <n v="1296597"/>
    <n v="1257368.3799999999"/>
    <n v="1.0658144659238136"/>
    <n v="100"/>
    <n v="7.2230615989393776"/>
    <n v="0"/>
    <n v="81.848484918598459"/>
    <n v="0"/>
    <n v="0"/>
    <n v="9.1694643748211657"/>
    <n v="2.0129616218454924E-2"/>
    <n v="0"/>
    <n v="0"/>
    <n v="0.82014689221091819"/>
    <m/>
    <n v="0"/>
    <n v="0.91871259921162862"/>
    <m/>
    <n v="0"/>
    <n v="0"/>
    <n v="0"/>
    <m/>
    <n v="81.848484918598459"/>
    <n v="1.7589891076410016"/>
    <n v="100"/>
    <n v="4.4366908144936321"/>
    <n v="0"/>
    <n v="54.811325338559328"/>
    <n v="39.455898787364148"/>
    <n v="0"/>
    <n v="0"/>
    <n v="0"/>
    <n v="0"/>
    <n v="7.4271342599126794E-2"/>
    <n v="1.221813716983766"/>
    <n v="0"/>
    <n v="0"/>
    <n v="0"/>
    <n v="0"/>
    <m/>
    <n v="0"/>
    <m/>
    <n v="54.811325338559328"/>
    <n v="0"/>
    <n v="1.2960850595828928"/>
    <n v="0"/>
    <m/>
    <m/>
    <x v="0"/>
  </r>
  <r>
    <x v="1"/>
    <s v="R_ddwAtHwCknUnkgZ"/>
    <s v="MN"/>
    <n v="55114"/>
    <s v="West North Central"/>
    <x v="3"/>
    <s v="Consumer Cooperative"/>
    <m/>
    <x v="1"/>
    <n v="1999"/>
    <x v="11"/>
    <x v="3"/>
    <s v="11+ years"/>
    <x v="1"/>
    <n v="23960456"/>
    <n v="22552456"/>
    <m/>
    <m/>
    <n v="100"/>
    <n v="64.129392381920624"/>
    <n v="0"/>
    <n v="0"/>
    <n v="0"/>
    <n v="20.072820450242759"/>
    <n v="0"/>
    <n v="15.797787167836622"/>
    <n v="0"/>
    <n v="0"/>
    <n v="0"/>
    <m/>
    <n v="0"/>
    <n v="0"/>
    <n v="0"/>
    <n v="0"/>
    <n v="0"/>
    <n v="0"/>
    <m/>
    <n v="0"/>
    <n v="15.797787167836622"/>
    <n v="99.757986979333864"/>
    <n v="0"/>
    <n v="0"/>
    <n v="85.35294337787424"/>
    <n v="9.8519558135929852"/>
    <n v="0.24906378267626375"/>
    <n v="0"/>
    <n v="2.3040240051903882"/>
    <n v="0"/>
    <n v="0"/>
    <n v="0"/>
    <n v="0"/>
    <n v="0"/>
    <n v="0"/>
    <n v="2"/>
    <s v="resolving missing percentage"/>
    <n v="0"/>
    <m/>
    <n v="85.35294337787424"/>
    <n v="0.24906378267626375"/>
    <n v="0"/>
    <n v="2"/>
    <m/>
    <m/>
    <x v="0"/>
  </r>
  <r>
    <x v="1"/>
    <s v="R_7WCnO7Fqq7IDwI5"/>
    <s v="OH"/>
    <n v="45701"/>
    <s v="East North Central"/>
    <x v="3"/>
    <s v="Nonprofit"/>
    <m/>
    <x v="0"/>
    <n v="1996"/>
    <x v="10"/>
    <x v="3"/>
    <s v="11+ years"/>
    <x v="2"/>
    <m/>
    <m/>
    <m/>
    <m/>
    <m/>
    <m/>
    <m/>
    <m/>
    <m/>
    <m/>
    <m/>
    <m/>
    <m/>
    <m/>
    <m/>
    <m/>
    <m/>
    <m/>
    <m/>
    <m/>
    <m/>
    <m/>
    <m/>
    <m/>
    <m/>
    <n v="0"/>
    <m/>
    <m/>
    <m/>
    <m/>
    <m/>
    <m/>
    <m/>
    <m/>
    <m/>
    <m/>
    <m/>
    <m/>
    <m/>
    <m/>
    <m/>
    <m/>
    <m/>
    <m/>
    <m/>
    <m/>
    <m/>
    <m/>
    <m/>
    <x v="2"/>
  </r>
  <r>
    <x v="1"/>
    <s v="R_aXFhe5akYlzmJMx"/>
    <s v="MI"/>
    <n v="49504"/>
    <s v="East North Central"/>
    <x v="3"/>
    <s v="B Corp"/>
    <m/>
    <x v="2"/>
    <n v="1997"/>
    <x v="36"/>
    <x v="3"/>
    <s v="11+ years"/>
    <x v="3"/>
    <m/>
    <m/>
    <m/>
    <m/>
    <m/>
    <m/>
    <m/>
    <m/>
    <m/>
    <m/>
    <m/>
    <m/>
    <m/>
    <m/>
    <m/>
    <m/>
    <m/>
    <m/>
    <m/>
    <m/>
    <m/>
    <m/>
    <m/>
    <m/>
    <m/>
    <n v="0"/>
    <m/>
    <m/>
    <m/>
    <m/>
    <m/>
    <m/>
    <m/>
    <m/>
    <m/>
    <m/>
    <m/>
    <m/>
    <m/>
    <m/>
    <m/>
    <m/>
    <m/>
    <m/>
    <m/>
    <m/>
    <m/>
    <m/>
    <m/>
    <x v="3"/>
  </r>
  <r>
    <x v="1"/>
    <s v="R_25eTkXJMA06UKwZ"/>
    <s v="MS"/>
    <n v="39564"/>
    <s v="East South Central"/>
    <x v="0"/>
    <s v="Nonprofit"/>
    <m/>
    <x v="0"/>
    <n v="2004"/>
    <x v="32"/>
    <x v="2"/>
    <s v="11+ years"/>
    <x v="3"/>
    <m/>
    <m/>
    <m/>
    <m/>
    <m/>
    <m/>
    <m/>
    <m/>
    <m/>
    <m/>
    <m/>
    <m/>
    <m/>
    <m/>
    <m/>
    <m/>
    <m/>
    <m/>
    <m/>
    <m/>
    <m/>
    <m/>
    <m/>
    <m/>
    <m/>
    <n v="0"/>
    <m/>
    <m/>
    <m/>
    <m/>
    <m/>
    <m/>
    <m/>
    <m/>
    <m/>
    <m/>
    <m/>
    <m/>
    <m/>
    <m/>
    <m/>
    <m/>
    <m/>
    <m/>
    <m/>
    <m/>
    <m/>
    <m/>
    <m/>
    <x v="3"/>
  </r>
  <r>
    <x v="1"/>
    <s v="R_25Xd8SU587zspRH"/>
    <s v="MA"/>
    <n v="2129"/>
    <s v="New England"/>
    <x v="2"/>
    <s v="LLC"/>
    <m/>
    <x v="2"/>
    <n v="2002"/>
    <x v="17"/>
    <x v="2"/>
    <s v="11+ years"/>
    <x v="3"/>
    <m/>
    <m/>
    <m/>
    <m/>
    <m/>
    <m/>
    <m/>
    <m/>
    <m/>
    <m/>
    <m/>
    <m/>
    <m/>
    <m/>
    <m/>
    <m/>
    <m/>
    <m/>
    <m/>
    <m/>
    <m/>
    <m/>
    <m/>
    <m/>
    <m/>
    <n v="0"/>
    <m/>
    <m/>
    <m/>
    <m/>
    <m/>
    <m/>
    <m/>
    <m/>
    <m/>
    <m/>
    <m/>
    <m/>
    <m/>
    <m/>
    <m/>
    <m/>
    <m/>
    <m/>
    <m/>
    <m/>
    <m/>
    <m/>
    <m/>
    <x v="3"/>
  </r>
  <r>
    <x v="1"/>
    <s v="R_5aKixMgtfGvjDyB"/>
    <s v="CA"/>
    <n v="94124"/>
    <s v="Pacific"/>
    <x v="1"/>
    <s v="B Corp"/>
    <m/>
    <x v="2"/>
    <n v="1974"/>
    <x v="40"/>
    <x v="1"/>
    <s v="11+ years"/>
    <x v="1"/>
    <m/>
    <m/>
    <m/>
    <m/>
    <m/>
    <m/>
    <m/>
    <m/>
    <m/>
    <m/>
    <m/>
    <m/>
    <m/>
    <m/>
    <m/>
    <m/>
    <m/>
    <m/>
    <m/>
    <m/>
    <m/>
    <m/>
    <m/>
    <m/>
    <m/>
    <n v="0"/>
    <m/>
    <m/>
    <m/>
    <m/>
    <m/>
    <m/>
    <m/>
    <m/>
    <m/>
    <m/>
    <m/>
    <m/>
    <m/>
    <m/>
    <m/>
    <m/>
    <m/>
    <m/>
    <m/>
    <m/>
    <m/>
    <m/>
    <m/>
    <x v="3"/>
  </r>
  <r>
    <x v="1"/>
    <s v="R_37Xbbbh9GSECemV"/>
    <s v="NC"/>
    <n v="27603"/>
    <s v="South Atlantic"/>
    <x v="0"/>
    <s v="Publicly-owned"/>
    <m/>
    <x v="1"/>
    <n v="1956"/>
    <x v="41"/>
    <x v="1"/>
    <s v="11+ years"/>
    <x v="2"/>
    <n v="1809566"/>
    <m/>
    <m/>
    <m/>
    <m/>
    <m/>
    <m/>
    <m/>
    <m/>
    <m/>
    <m/>
    <m/>
    <m/>
    <m/>
    <m/>
    <m/>
    <m/>
    <m/>
    <m/>
    <m/>
    <m/>
    <m/>
    <m/>
    <m/>
    <m/>
    <n v="0"/>
    <m/>
    <m/>
    <m/>
    <m/>
    <m/>
    <m/>
    <m/>
    <m/>
    <m/>
    <m/>
    <m/>
    <m/>
    <m/>
    <m/>
    <m/>
    <m/>
    <m/>
    <m/>
    <m/>
    <m/>
    <m/>
    <m/>
    <m/>
    <x v="0"/>
  </r>
  <r>
    <x v="1"/>
    <s v="R_etID714Tnuo97uZ"/>
    <s v="KS"/>
    <n v="66066"/>
    <s v="West North Central"/>
    <x v="3"/>
    <s v="Producer Cooperative"/>
    <m/>
    <x v="1"/>
    <n v="1994"/>
    <x v="42"/>
    <x v="1"/>
    <s v="11+ years"/>
    <x v="3"/>
    <m/>
    <m/>
    <m/>
    <m/>
    <m/>
    <m/>
    <m/>
    <m/>
    <m/>
    <m/>
    <m/>
    <m/>
    <m/>
    <m/>
    <m/>
    <m/>
    <m/>
    <m/>
    <m/>
    <m/>
    <m/>
    <m/>
    <m/>
    <m/>
    <m/>
    <n v="0"/>
    <m/>
    <m/>
    <m/>
    <m/>
    <m/>
    <m/>
    <m/>
    <m/>
    <m/>
    <m/>
    <m/>
    <m/>
    <m/>
    <m/>
    <m/>
    <m/>
    <m/>
    <m/>
    <m/>
    <m/>
    <m/>
    <m/>
    <m/>
    <x v="3"/>
  </r>
  <r>
    <x v="1"/>
    <s v="R_6FH2PSOQpoqglzD"/>
    <s v="MO"/>
    <n v="64870"/>
    <s v="West North Central"/>
    <x v="3"/>
    <s v="Nonprofit"/>
    <m/>
    <x v="0"/>
    <n v="2000"/>
    <x v="22"/>
    <x v="2"/>
    <s v="11+ years"/>
    <x v="2"/>
    <n v="17500"/>
    <m/>
    <m/>
    <m/>
    <m/>
    <m/>
    <m/>
    <m/>
    <m/>
    <m/>
    <m/>
    <m/>
    <m/>
    <m/>
    <m/>
    <m/>
    <m/>
    <m/>
    <m/>
    <m/>
    <m/>
    <m/>
    <m/>
    <m/>
    <m/>
    <n v="0"/>
    <m/>
    <m/>
    <m/>
    <m/>
    <m/>
    <m/>
    <m/>
    <m/>
    <m/>
    <m/>
    <m/>
    <m/>
    <m/>
    <m/>
    <m/>
    <m/>
    <m/>
    <m/>
    <m/>
    <m/>
    <m/>
    <m/>
    <m/>
    <x v="3"/>
  </r>
  <r>
    <x v="1"/>
    <s v="R_9GON3zzIRXj0HiZ"/>
    <s v="AL"/>
    <n v="35804"/>
    <s v="East South Central"/>
    <x v="0"/>
    <s v="Nonprofit"/>
    <m/>
    <x v="0"/>
    <n v="2012"/>
    <x v="23"/>
    <x v="4"/>
    <s v="3 - 5 years"/>
    <x v="1"/>
    <n v="170366"/>
    <n v="161504"/>
    <n v="78512.649999999994"/>
    <n v="0.51016432169564352"/>
    <n v="100"/>
    <n v="100"/>
    <n v="0"/>
    <n v="0"/>
    <n v="0"/>
    <n v="0"/>
    <n v="0"/>
    <n v="0"/>
    <n v="0"/>
    <n v="0"/>
    <n v="0"/>
    <m/>
    <n v="0"/>
    <n v="0"/>
    <n v="0"/>
    <n v="0"/>
    <n v="0"/>
    <n v="0"/>
    <m/>
    <n v="0"/>
    <n v="0"/>
    <n v="100.00009287695661"/>
    <n v="0"/>
    <n v="0"/>
    <n v="13.429698335644938"/>
    <n v="6.0030463641767389"/>
    <n v="29.983715573608084"/>
    <n v="0"/>
    <n v="0"/>
    <n v="0"/>
    <n v="49.115501783237569"/>
    <n v="0"/>
    <n v="0"/>
    <n v="0"/>
    <n v="0"/>
    <n v="1.4681308202892809"/>
    <m/>
    <n v="0"/>
    <m/>
    <n v="13.429698335644938"/>
    <n v="29.983715573608084"/>
    <n v="49.115501783237569"/>
    <n v="1.4681308202892809"/>
    <m/>
    <m/>
    <x v="1"/>
  </r>
  <r>
    <x v="1"/>
    <s v="R_4JB7hHVuJ8l6MKh"/>
    <s v="MN"/>
    <n v="56345"/>
    <s v="West North Central"/>
    <x v="3"/>
    <s v="Nonprofit"/>
    <m/>
    <x v="0"/>
    <n v="2012"/>
    <x v="23"/>
    <x v="4"/>
    <s v="3 - 5 years"/>
    <x v="2"/>
    <n v="136500"/>
    <n v="89100"/>
    <n v="129885"/>
    <n v="1.053353076923077"/>
    <n v="100"/>
    <n v="100"/>
    <n v="0"/>
    <n v="0"/>
    <n v="0"/>
    <n v="0"/>
    <n v="0"/>
    <n v="0"/>
    <n v="0"/>
    <n v="0"/>
    <n v="0"/>
    <m/>
    <n v="0"/>
    <n v="0"/>
    <n v="0"/>
    <n v="0"/>
    <n v="0"/>
    <n v="0"/>
    <m/>
    <n v="0"/>
    <n v="0"/>
    <n v="100.00000000000001"/>
    <n v="50.168350168350173"/>
    <n v="0"/>
    <n v="9.7643097643097647"/>
    <n v="16.273849607182942"/>
    <n v="0"/>
    <n v="0"/>
    <n v="0"/>
    <n v="0"/>
    <n v="20.785634118967451"/>
    <n v="0"/>
    <n v="3.0078563411896746"/>
    <n v="0"/>
    <n v="0"/>
    <n v="0"/>
    <m/>
    <n v="0"/>
    <m/>
    <n v="9.7643097643097647"/>
    <n v="0"/>
    <n v="23.793490460157127"/>
    <n v="0"/>
    <m/>
    <m/>
    <x v="2"/>
  </r>
  <r>
    <x v="1"/>
    <s v="R_0Ne5zAl11gy2Hk1"/>
    <s v="WI"/>
    <n v="54665"/>
    <s v="East North Central"/>
    <x v="3"/>
    <s v="Producer Cooperative"/>
    <m/>
    <x v="1"/>
    <n v="2010"/>
    <x v="25"/>
    <x v="4"/>
    <s v="3 - 5 years"/>
    <x v="1"/>
    <n v="468218"/>
    <n v="409562"/>
    <m/>
    <m/>
    <n v="100"/>
    <n v="32.9"/>
    <n v="28.43"/>
    <n v="13.72"/>
    <n v="0"/>
    <n v="7.14"/>
    <n v="7.14"/>
    <n v="0"/>
    <n v="0"/>
    <n v="0"/>
    <n v="0"/>
    <m/>
    <n v="0"/>
    <n v="2.02"/>
    <m/>
    <n v="8.65"/>
    <m/>
    <n v="0"/>
    <m/>
    <n v="13.72"/>
    <n v="10.67"/>
    <n v="100"/>
    <n v="0"/>
    <n v="0"/>
    <n v="0"/>
    <n v="0"/>
    <n v="100"/>
    <n v="0"/>
    <n v="0"/>
    <n v="0"/>
    <n v="0"/>
    <n v="0"/>
    <n v="0"/>
    <n v="0"/>
    <n v="0"/>
    <n v="0"/>
    <m/>
    <n v="0"/>
    <m/>
    <n v="0"/>
    <n v="100"/>
    <n v="0"/>
    <n v="0"/>
    <m/>
    <m/>
    <x v="2"/>
  </r>
  <r>
    <x v="1"/>
    <s v="R_6tlOq1X11srUgg5"/>
    <s v="OH"/>
    <n v="45223"/>
    <s v="East North Central"/>
    <x v="3"/>
    <s v="Producer Cooperative"/>
    <s v="worker cooperative"/>
    <x v="1"/>
    <n v="2012"/>
    <x v="23"/>
    <x v="4"/>
    <s v="3 - 5 years"/>
    <x v="2"/>
    <n v="266271"/>
    <n v="234501"/>
    <n v="200254"/>
    <n v="0.832539698277319"/>
    <n v="100"/>
    <n v="88"/>
    <n v="0"/>
    <n v="8"/>
    <n v="0"/>
    <n v="0.5"/>
    <n v="1"/>
    <n v="0.5"/>
    <n v="0.5"/>
    <n v="0.5"/>
    <n v="1"/>
    <m/>
    <n v="0"/>
    <n v="0"/>
    <m/>
    <n v="0"/>
    <m/>
    <n v="0"/>
    <m/>
    <n v="8"/>
    <n v="2.5"/>
    <n v="100"/>
    <n v="82"/>
    <n v="2"/>
    <n v="7"/>
    <n v="3.5"/>
    <n v="4"/>
    <m/>
    <n v="0"/>
    <n v="0"/>
    <n v="0"/>
    <n v="1.5"/>
    <n v="0"/>
    <n v="0"/>
    <m/>
    <n v="0"/>
    <m/>
    <m/>
    <m/>
    <n v="9"/>
    <n v="4"/>
    <n v="1.5"/>
    <n v="0"/>
    <m/>
    <m/>
    <x v="1"/>
  </r>
  <r>
    <x v="1"/>
    <s v="R_3O70VX0IWmHBDed"/>
    <s v="OH"/>
    <n v="44501"/>
    <s v="East North Central"/>
    <x v="3"/>
    <s v="Nonprofit"/>
    <m/>
    <x v="0"/>
    <n v="2010"/>
    <x v="25"/>
    <x v="4"/>
    <s v="3 - 5 years"/>
    <x v="2"/>
    <n v="81000"/>
    <n v="79500"/>
    <n v="89500"/>
    <n v="1.2231666666666667"/>
    <n v="100"/>
    <n v="85"/>
    <n v="0"/>
    <n v="10"/>
    <n v="0"/>
    <n v="3"/>
    <n v="2"/>
    <n v="0"/>
    <n v="0"/>
    <n v="0"/>
    <n v="0"/>
    <m/>
    <n v="0"/>
    <n v="0"/>
    <m/>
    <n v="0"/>
    <m/>
    <n v="0"/>
    <m/>
    <n v="10"/>
    <n v="0"/>
    <n v="100"/>
    <n v="95"/>
    <n v="0"/>
    <n v="0"/>
    <n v="5"/>
    <n v="0"/>
    <m/>
    <n v="0"/>
    <n v="0"/>
    <n v="0"/>
    <n v="0"/>
    <n v="0"/>
    <n v="0"/>
    <m/>
    <n v="0"/>
    <m/>
    <m/>
    <m/>
    <n v="0"/>
    <n v="0"/>
    <n v="0"/>
    <n v="0"/>
    <m/>
    <m/>
    <x v="2"/>
  </r>
  <r>
    <x v="1"/>
    <s v="R_bIUbGV7joiietNj"/>
    <s v="WI"/>
    <n v="54454"/>
    <s v="East North Central"/>
    <x v="3"/>
    <s v="Producer Cooperative"/>
    <m/>
    <x v="1"/>
    <n v="2012"/>
    <x v="23"/>
    <x v="4"/>
    <s v="3 - 5 years"/>
    <x v="3"/>
    <n v="23000"/>
    <n v="20000"/>
    <n v="9100"/>
    <n v="0.43798695652173913"/>
    <n v="100"/>
    <n v="73"/>
    <n v="1"/>
    <n v="2"/>
    <n v="0"/>
    <n v="0"/>
    <n v="15"/>
    <n v="6"/>
    <n v="0"/>
    <n v="0"/>
    <n v="1"/>
    <m/>
    <n v="2"/>
    <n v="0"/>
    <m/>
    <n v="0"/>
    <m/>
    <n v="0"/>
    <m/>
    <n v="2"/>
    <n v="9"/>
    <n v="100"/>
    <n v="0"/>
    <n v="0"/>
    <n v="95"/>
    <n v="3"/>
    <n v="0"/>
    <m/>
    <n v="0"/>
    <n v="0"/>
    <n v="2"/>
    <n v="0"/>
    <n v="0"/>
    <n v="0"/>
    <m/>
    <n v="0"/>
    <m/>
    <m/>
    <m/>
    <n v="95"/>
    <n v="0"/>
    <n v="2"/>
    <n v="0"/>
    <m/>
    <m/>
    <x v="0"/>
  </r>
  <r>
    <x v="1"/>
    <s v="R_8BmA1xKlLQX2Ptz"/>
    <s v="WI"/>
    <n v="54665"/>
    <s v="East North Central"/>
    <x v="3"/>
    <s v="No formal legal structure"/>
    <m/>
    <x v="3"/>
    <n v="2011"/>
    <x v="24"/>
    <x v="4"/>
    <s v="3 - 5 years"/>
    <x v="2"/>
    <m/>
    <m/>
    <m/>
    <m/>
    <n v="100"/>
    <n v="20"/>
    <n v="20"/>
    <n v="5"/>
    <n v="0"/>
    <n v="15"/>
    <n v="5"/>
    <n v="15"/>
    <n v="0"/>
    <n v="5"/>
    <n v="15"/>
    <m/>
    <n v="0"/>
    <n v="0"/>
    <m/>
    <n v="0"/>
    <m/>
    <n v="0"/>
    <m/>
    <n v="5"/>
    <n v="35"/>
    <n v="100"/>
    <n v="0"/>
    <n v="0"/>
    <n v="95"/>
    <n v="0"/>
    <n v="0"/>
    <m/>
    <n v="5"/>
    <n v="0"/>
    <n v="0"/>
    <n v="0"/>
    <n v="0"/>
    <n v="0"/>
    <m/>
    <n v="0"/>
    <m/>
    <m/>
    <m/>
    <n v="95"/>
    <n v="0"/>
    <n v="0"/>
    <n v="0"/>
    <m/>
    <m/>
    <x v="0"/>
  </r>
  <r>
    <x v="1"/>
    <s v="R_b75zvAyMWss7wCp"/>
    <s v="NY"/>
    <n v="12871"/>
    <s v="Middle Atlantic"/>
    <x v="2"/>
    <s v="Producer Cooperative"/>
    <m/>
    <x v="1"/>
    <n v="2012"/>
    <x v="23"/>
    <x v="4"/>
    <s v="3 - 5 years"/>
    <x v="1"/>
    <n v="1123792"/>
    <n v="969702.45"/>
    <n v="1055275"/>
    <n v="1.0395067993009384"/>
    <n v="100"/>
    <n v="0"/>
    <n v="0"/>
    <n v="100"/>
    <n v="0"/>
    <n v="0"/>
    <n v="0"/>
    <n v="0"/>
    <n v="0"/>
    <n v="0"/>
    <n v="0"/>
    <m/>
    <n v="0"/>
    <n v="0"/>
    <m/>
    <n v="0"/>
    <m/>
    <n v="0"/>
    <m/>
    <n v="100"/>
    <n v="0"/>
    <n v="100"/>
    <n v="0"/>
    <n v="70"/>
    <n v="5"/>
    <n v="25"/>
    <n v="0"/>
    <m/>
    <n v="0"/>
    <n v="0"/>
    <n v="0"/>
    <n v="0"/>
    <n v="0"/>
    <n v="0"/>
    <m/>
    <n v="0"/>
    <m/>
    <m/>
    <m/>
    <n v="75"/>
    <n v="0"/>
    <n v="0"/>
    <n v="0"/>
    <m/>
    <m/>
    <x v="2"/>
  </r>
  <r>
    <x v="1"/>
    <s v="R_efCHxakZfeP59zL"/>
    <s v="NY"/>
    <n v="10115"/>
    <s v="Middle Atlantic"/>
    <x v="2"/>
    <s v="Nonprofit"/>
    <m/>
    <x v="0"/>
    <n v="2010"/>
    <x v="25"/>
    <x v="4"/>
    <s v="3 - 5 years"/>
    <x v="2"/>
    <n v="1058276"/>
    <n v="890256"/>
    <n v="228888"/>
    <n v="0.23942621395552768"/>
    <n v="100"/>
    <n v="95"/>
    <n v="0"/>
    <n v="0"/>
    <n v="0"/>
    <n v="0.5"/>
    <n v="3.5"/>
    <n v="0.5"/>
    <n v="0.5"/>
    <n v="0"/>
    <n v="0"/>
    <m/>
    <n v="0"/>
    <n v="0"/>
    <m/>
    <n v="0"/>
    <m/>
    <n v="0"/>
    <m/>
    <n v="0"/>
    <n v="1"/>
    <n v="100"/>
    <n v="80"/>
    <n v="0"/>
    <n v="0"/>
    <n v="0"/>
    <n v="0"/>
    <m/>
    <n v="0"/>
    <n v="8"/>
    <n v="5"/>
    <n v="0"/>
    <n v="0"/>
    <n v="5"/>
    <m/>
    <n v="0"/>
    <s v="Farm Share is our CSA"/>
    <n v="2"/>
    <s v="Youth Market"/>
    <n v="0"/>
    <n v="0"/>
    <n v="18"/>
    <n v="2"/>
    <m/>
    <m/>
    <x v="2"/>
  </r>
  <r>
    <x v="1"/>
    <s v="R_cO0uHps8pdWKadT"/>
    <s v="MT"/>
    <n v="59860"/>
    <s v="Mountain"/>
    <x v="1"/>
    <s v="Producer-Consumer Cooperative"/>
    <m/>
    <x v="1"/>
    <n v="2012"/>
    <x v="23"/>
    <x v="4"/>
    <s v="3 - 5 years"/>
    <x v="2"/>
    <n v="24000"/>
    <n v="20000"/>
    <n v="8000"/>
    <n v="0.36899999999999999"/>
    <n v="99.999999999999986"/>
    <n v="15.789473684210526"/>
    <n v="5.2631578947368416"/>
    <n v="10.526315789473683"/>
    <n v="0"/>
    <n v="52.631578947368418"/>
    <n v="5.2631578947368416"/>
    <n v="0"/>
    <n v="2.6315789473684208"/>
    <n v="5.2631578947368416"/>
    <n v="2.6315789473684208"/>
    <m/>
    <n v="0"/>
    <n v="0"/>
    <n v="0"/>
    <n v="0"/>
    <n v="0"/>
    <n v="0"/>
    <m/>
    <n v="10.526315789473683"/>
    <n v="10.526315789473683"/>
    <n v="100"/>
    <n v="0"/>
    <n v="5"/>
    <n v="95"/>
    <n v="0"/>
    <n v="0"/>
    <n v="0"/>
    <n v="0"/>
    <n v="0"/>
    <n v="0"/>
    <n v="0"/>
    <n v="0"/>
    <n v="0"/>
    <n v="0"/>
    <n v="0"/>
    <m/>
    <n v="0"/>
    <m/>
    <n v="100"/>
    <n v="0"/>
    <n v="0"/>
    <n v="0"/>
    <m/>
    <m/>
    <x v="0"/>
  </r>
  <r>
    <x v="1"/>
    <s v="R_3DAFeL0s6DMzMBn"/>
    <s v="CO"/>
    <n v="80524"/>
    <s v="Mountain"/>
    <x v="1"/>
    <s v="LLC"/>
    <m/>
    <x v="2"/>
    <n v="2011"/>
    <x v="24"/>
    <x v="4"/>
    <s v="3 - 5 years"/>
    <x v="1"/>
    <n v="1489595"/>
    <n v="1489595.44"/>
    <n v="1520629.67"/>
    <n v="1.135481170848452"/>
    <n v="100"/>
    <n v="5"/>
    <n v="1"/>
    <n v="15"/>
    <n v="0"/>
    <n v="5"/>
    <n v="3"/>
    <n v="5"/>
    <n v="3"/>
    <n v="1"/>
    <n v="57"/>
    <m/>
    <n v="5"/>
    <n v="0"/>
    <m/>
    <n v="0"/>
    <m/>
    <n v="0"/>
    <m/>
    <n v="15"/>
    <n v="71"/>
    <n v="100"/>
    <n v="0"/>
    <n v="30"/>
    <n v="30"/>
    <n v="16"/>
    <n v="0"/>
    <m/>
    <n v="2"/>
    <n v="0"/>
    <n v="2"/>
    <n v="10"/>
    <n v="10"/>
    <n v="0"/>
    <m/>
    <n v="0"/>
    <m/>
    <m/>
    <m/>
    <n v="60"/>
    <n v="0"/>
    <n v="22"/>
    <n v="0"/>
    <m/>
    <m/>
    <x v="0"/>
  </r>
  <r>
    <x v="1"/>
    <s v="R_9GiSVqiECOh36ND"/>
    <s v="MT"/>
    <n v="59715"/>
    <s v="Mountain"/>
    <x v="1"/>
    <s v="S Corp"/>
    <m/>
    <x v="2"/>
    <n v="2011"/>
    <x v="24"/>
    <x v="4"/>
    <s v="3 - 5 years"/>
    <x v="2"/>
    <n v="635000"/>
    <n v="625000"/>
    <n v="675300"/>
    <n v="1.1772552755905512"/>
    <n v="100"/>
    <n v="59"/>
    <n v="0"/>
    <n v="19"/>
    <n v="0"/>
    <n v="9"/>
    <n v="0"/>
    <n v="2"/>
    <n v="0"/>
    <n v="1"/>
    <n v="9"/>
    <m/>
    <n v="0.5"/>
    <n v="0.5"/>
    <s v="Plants/trees"/>
    <n v="0"/>
    <m/>
    <n v="0"/>
    <m/>
    <n v="19"/>
    <n v="13"/>
    <n v="100"/>
    <n v="0"/>
    <n v="0"/>
    <n v="30"/>
    <n v="65"/>
    <n v="0"/>
    <m/>
    <n v="0"/>
    <n v="0"/>
    <n v="0"/>
    <n v="2.5"/>
    <n v="1"/>
    <n v="1.5"/>
    <m/>
    <n v="0"/>
    <m/>
    <m/>
    <m/>
    <n v="30"/>
    <n v="0"/>
    <n v="5"/>
    <n v="0"/>
    <m/>
    <m/>
    <x v="0"/>
  </r>
  <r>
    <x v="1"/>
    <s v="R_0qUFutvej8cEcbX"/>
    <s v="AZ"/>
    <n v="85282"/>
    <s v="Mountain"/>
    <x v="1"/>
    <s v="S Corp"/>
    <m/>
    <x v="2"/>
    <n v="2011"/>
    <x v="24"/>
    <x v="4"/>
    <s v="3 - 5 years"/>
    <x v="2"/>
    <n v="350000"/>
    <n v="350000"/>
    <n v="219561.38999999998"/>
    <n v="0.71180539637142848"/>
    <n v="100"/>
    <n v="0"/>
    <n v="0"/>
    <n v="0"/>
    <n v="0"/>
    <n v="0"/>
    <n v="0"/>
    <n v="100"/>
    <n v="0"/>
    <n v="0"/>
    <n v="0"/>
    <m/>
    <n v="0"/>
    <n v="0"/>
    <m/>
    <n v="0"/>
    <m/>
    <n v="0"/>
    <m/>
    <n v="0"/>
    <n v="100"/>
    <n v="100"/>
    <n v="20"/>
    <n v="0"/>
    <n v="45"/>
    <n v="35"/>
    <n v="0"/>
    <m/>
    <n v="0"/>
    <n v="0"/>
    <n v="0"/>
    <n v="0"/>
    <n v="0"/>
    <n v="0"/>
    <m/>
    <n v="0"/>
    <m/>
    <m/>
    <m/>
    <n v="45"/>
    <n v="0"/>
    <n v="0"/>
    <n v="0"/>
    <m/>
    <m/>
    <x v="2"/>
  </r>
  <r>
    <x v="1"/>
    <s v="R_0NvxE4qqZMwTyu1"/>
    <s v="AZ"/>
    <n v="86323"/>
    <s v="Mountain"/>
    <x v="1"/>
    <s v="Nonprofit"/>
    <s v="Non-profit, 501(c)(5) farmers cooperative"/>
    <x v="0"/>
    <n v="2012"/>
    <x v="23"/>
    <x v="4"/>
    <s v="3 - 5 years"/>
    <x v="3"/>
    <n v="25000"/>
    <n v="25000"/>
    <n v="24585"/>
    <n v="1.0886238000000001"/>
    <n v="100"/>
    <n v="80"/>
    <n v="2"/>
    <n v="10"/>
    <n v="0"/>
    <n v="1"/>
    <n v="5"/>
    <n v="0"/>
    <n v="0"/>
    <n v="0"/>
    <n v="2"/>
    <m/>
    <n v="0"/>
    <n v="0"/>
    <m/>
    <n v="0"/>
    <m/>
    <n v="0"/>
    <m/>
    <n v="10"/>
    <n v="2"/>
    <n v="100"/>
    <n v="100"/>
    <n v="0"/>
    <n v="0"/>
    <n v="0"/>
    <n v="0"/>
    <m/>
    <n v="0"/>
    <n v="0"/>
    <n v="0"/>
    <n v="0"/>
    <n v="0"/>
    <n v="0"/>
    <m/>
    <n v="0"/>
    <m/>
    <m/>
    <m/>
    <n v="0"/>
    <n v="0"/>
    <n v="0"/>
    <n v="0"/>
    <m/>
    <m/>
    <x v="2"/>
  </r>
  <r>
    <x v="1"/>
    <s v="R_ahjPnrjy68zi193"/>
    <s v="NM"/>
    <n v="87105"/>
    <s v="Mountain"/>
    <x v="1"/>
    <s v="LLC"/>
    <m/>
    <x v="2"/>
    <n v="2010"/>
    <x v="25"/>
    <x v="4"/>
    <s v="3 - 5 years"/>
    <x v="2"/>
    <m/>
    <m/>
    <m/>
    <m/>
    <n v="100"/>
    <n v="100"/>
    <n v="0"/>
    <n v="0"/>
    <n v="0"/>
    <n v="0"/>
    <n v="0"/>
    <n v="0"/>
    <n v="0"/>
    <n v="0"/>
    <n v="0"/>
    <m/>
    <n v="0"/>
    <n v="0"/>
    <m/>
    <n v="0"/>
    <m/>
    <n v="0"/>
    <m/>
    <n v="0"/>
    <n v="0"/>
    <n v="100"/>
    <n v="70"/>
    <n v="0"/>
    <n v="7"/>
    <n v="23"/>
    <n v="0"/>
    <m/>
    <n v="0"/>
    <n v="0"/>
    <n v="0"/>
    <n v="0"/>
    <n v="0"/>
    <n v="0"/>
    <m/>
    <n v="0"/>
    <m/>
    <m/>
    <m/>
    <n v="7"/>
    <n v="0"/>
    <n v="0"/>
    <n v="0"/>
    <m/>
    <m/>
    <x v="2"/>
  </r>
  <r>
    <x v="1"/>
    <s v="R_9EnMjE3z6yg3Mgd"/>
    <s v="VT"/>
    <n v="5648"/>
    <s v="New England"/>
    <x v="2"/>
    <s v="LLC"/>
    <m/>
    <x v="2"/>
    <n v="2011"/>
    <x v="24"/>
    <x v="4"/>
    <s v="3 - 5 years"/>
    <x v="3"/>
    <n v="1564400"/>
    <n v="1564400"/>
    <n v="658500"/>
    <n v="1.1665108028637177"/>
    <n v="100"/>
    <n v="22"/>
    <n v="3"/>
    <n v="26"/>
    <n v="5"/>
    <n v="25"/>
    <n v="5"/>
    <n v="2"/>
    <n v="4"/>
    <n v="1"/>
    <n v="7"/>
    <m/>
    <n v="0"/>
    <n v="0"/>
    <m/>
    <n v="0"/>
    <m/>
    <n v="0"/>
    <m/>
    <n v="31"/>
    <n v="14"/>
    <n v="100"/>
    <n v="0"/>
    <n v="0"/>
    <n v="100"/>
    <n v="0"/>
    <n v="0"/>
    <m/>
    <n v="0"/>
    <n v="0"/>
    <n v="0"/>
    <n v="0"/>
    <n v="0"/>
    <n v="0"/>
    <m/>
    <n v="0"/>
    <m/>
    <m/>
    <m/>
    <n v="100"/>
    <n v="0"/>
    <n v="0"/>
    <n v="0"/>
    <m/>
    <m/>
    <x v="0"/>
  </r>
  <r>
    <x v="1"/>
    <s v="R_eXsxcW36xnlR4C9"/>
    <s v="NH"/>
    <n v="3307"/>
    <s v="New England"/>
    <x v="2"/>
    <s v="LLC"/>
    <m/>
    <x v="2"/>
    <n v="2010"/>
    <x v="25"/>
    <x v="4"/>
    <s v="3 - 5 years"/>
    <x v="2"/>
    <n v="400000"/>
    <n v="375000"/>
    <m/>
    <m/>
    <n v="100"/>
    <n v="0"/>
    <n v="0"/>
    <n v="100"/>
    <n v="0"/>
    <n v="0"/>
    <n v="0"/>
    <n v="0"/>
    <n v="0"/>
    <n v="0"/>
    <n v="0"/>
    <m/>
    <n v="0"/>
    <n v="0"/>
    <n v="0"/>
    <n v="0"/>
    <n v="0"/>
    <n v="0"/>
    <m/>
    <n v="100"/>
    <n v="0"/>
    <n v="100"/>
    <n v="25"/>
    <n v="0"/>
    <n v="42"/>
    <n v="3"/>
    <n v="0"/>
    <m/>
    <n v="0"/>
    <n v="0"/>
    <n v="0"/>
    <n v="0"/>
    <n v="30"/>
    <n v="0"/>
    <m/>
    <n v="0"/>
    <m/>
    <m/>
    <m/>
    <n v="42"/>
    <n v="0"/>
    <n v="30"/>
    <n v="0"/>
    <m/>
    <m/>
    <x v="2"/>
  </r>
  <r>
    <x v="1"/>
    <s v="R_4JwuUPR3TImGuJD"/>
    <s v="ME"/>
    <n v="4785"/>
    <s v="New England"/>
    <x v="2"/>
    <s v="LLC"/>
    <m/>
    <x v="2"/>
    <n v="2011"/>
    <x v="24"/>
    <x v="4"/>
    <s v="3 - 5 years"/>
    <x v="1"/>
    <n v="155000"/>
    <n v="155000"/>
    <n v="237900"/>
    <n v="1.6990664516129033"/>
    <n v="100"/>
    <n v="0"/>
    <n v="100"/>
    <n v="0"/>
    <n v="0"/>
    <n v="0"/>
    <n v="0"/>
    <n v="0"/>
    <n v="0"/>
    <n v="0"/>
    <n v="0"/>
    <m/>
    <n v="0"/>
    <n v="0"/>
    <m/>
    <n v="0"/>
    <m/>
    <n v="0"/>
    <m/>
    <n v="0"/>
    <n v="0"/>
    <n v="100"/>
    <n v="0"/>
    <n v="0"/>
    <n v="0"/>
    <n v="0"/>
    <n v="100"/>
    <m/>
    <n v="0"/>
    <n v="0"/>
    <n v="0"/>
    <n v="0"/>
    <n v="0"/>
    <n v="0"/>
    <m/>
    <n v="0"/>
    <m/>
    <m/>
    <m/>
    <n v="0"/>
    <n v="100"/>
    <n v="0"/>
    <n v="0"/>
    <m/>
    <m/>
    <x v="2"/>
  </r>
  <r>
    <x v="1"/>
    <s v="R_8IbGFFR9Vt6oful"/>
    <s v="MA"/>
    <n v="1440"/>
    <s v="New England"/>
    <x v="2"/>
    <s v="Producer-Consumer Cooperative"/>
    <m/>
    <x v="1"/>
    <n v="2010"/>
    <x v="25"/>
    <x v="4"/>
    <s v="3 - 5 years"/>
    <x v="3"/>
    <n v="144262"/>
    <n v="142840"/>
    <n v="140192"/>
    <n v="1.0757686986177926"/>
    <n v="100"/>
    <n v="10"/>
    <n v="1"/>
    <n v="52"/>
    <n v="0"/>
    <n v="6"/>
    <n v="5"/>
    <n v="4"/>
    <n v="6"/>
    <n v="5"/>
    <n v="5"/>
    <m/>
    <n v="4"/>
    <n v="1"/>
    <s v="Fruit"/>
    <n v="1"/>
    <s v="Candy"/>
    <n v="0"/>
    <m/>
    <n v="52"/>
    <n v="26"/>
    <n v="100"/>
    <n v="0"/>
    <n v="0"/>
    <n v="100"/>
    <n v="0"/>
    <n v="0"/>
    <m/>
    <n v="0"/>
    <n v="0"/>
    <n v="0"/>
    <n v="0"/>
    <n v="0"/>
    <n v="0"/>
    <m/>
    <n v="0"/>
    <s v="MEMBER FO COOP (MOVED TO COOP_"/>
    <m/>
    <m/>
    <n v="100"/>
    <n v="0"/>
    <n v="0"/>
    <n v="0"/>
    <m/>
    <m/>
    <x v="0"/>
  </r>
  <r>
    <x v="1"/>
    <s v="R_bg9K7poXkyCdEah"/>
    <s v="CA"/>
    <n v="95472"/>
    <s v="Pacific"/>
    <x v="1"/>
    <s v="S Corp"/>
    <m/>
    <x v="2"/>
    <n v="2011"/>
    <x v="24"/>
    <x v="4"/>
    <s v="3 - 5 years"/>
    <x v="1"/>
    <n v="1420000"/>
    <n v="1350000"/>
    <m/>
    <m/>
    <n v="100"/>
    <n v="92"/>
    <n v="0"/>
    <n v="1"/>
    <n v="0"/>
    <n v="0"/>
    <n v="6"/>
    <n v="1"/>
    <n v="0"/>
    <n v="0"/>
    <n v="0"/>
    <m/>
    <n v="0"/>
    <n v="0"/>
    <m/>
    <n v="0"/>
    <m/>
    <n v="0"/>
    <m/>
    <n v="1"/>
    <n v="1"/>
    <n v="100"/>
    <n v="0"/>
    <n v="0"/>
    <n v="15"/>
    <n v="85"/>
    <n v="0"/>
    <m/>
    <n v="0"/>
    <n v="0"/>
    <n v="0"/>
    <n v="0"/>
    <n v="0"/>
    <n v="0"/>
    <m/>
    <n v="0"/>
    <m/>
    <m/>
    <m/>
    <n v="15"/>
    <n v="0"/>
    <n v="0"/>
    <n v="0"/>
    <m/>
    <m/>
    <x v="3"/>
  </r>
  <r>
    <x v="1"/>
    <s v="R_eeNPBLYuDxjQF6d"/>
    <s v="CA"/>
    <n v="96160"/>
    <s v="Pacific"/>
    <x v="1"/>
    <s v="Nonprofit"/>
    <m/>
    <x v="0"/>
    <n v="2012"/>
    <x v="23"/>
    <x v="4"/>
    <s v="3 - 5 years"/>
    <x v="1"/>
    <n v="279200"/>
    <n v="190874"/>
    <n v="246615"/>
    <n v="0.97780374283667615"/>
    <n v="100"/>
    <n v="80"/>
    <n v="0"/>
    <n v="5"/>
    <n v="0"/>
    <n v="0"/>
    <n v="10"/>
    <n v="5"/>
    <n v="0"/>
    <n v="0"/>
    <n v="0"/>
    <m/>
    <n v="0"/>
    <n v="0"/>
    <m/>
    <n v="0"/>
    <m/>
    <n v="0"/>
    <m/>
    <n v="5"/>
    <n v="5"/>
    <n v="100"/>
    <n v="0"/>
    <n v="0"/>
    <n v="23"/>
    <n v="70"/>
    <n v="0"/>
    <m/>
    <n v="0"/>
    <n v="0"/>
    <n v="5"/>
    <n v="0"/>
    <n v="2"/>
    <n v="0"/>
    <m/>
    <n v="0"/>
    <m/>
    <m/>
    <m/>
    <n v="23"/>
    <n v="0"/>
    <n v="7"/>
    <n v="0"/>
    <m/>
    <m/>
    <x v="2"/>
  </r>
  <r>
    <x v="1"/>
    <s v="R_83amNulHT8UVkgJ"/>
    <s v="VA"/>
    <n v="23063"/>
    <s v="South Atlantic"/>
    <x v="0"/>
    <s v="Nonprofit"/>
    <m/>
    <x v="0"/>
    <n v="2010"/>
    <x v="25"/>
    <x v="4"/>
    <s v="3 - 5 years"/>
    <x v="3"/>
    <n v="125000"/>
    <n v="110000"/>
    <n v="110000"/>
    <n v="0.97416000000000003"/>
    <n v="100.00000000000003"/>
    <n v="42.297174111212399"/>
    <n v="0.27347310847766637"/>
    <n v="50.136736554238837"/>
    <n v="0.91157702825888776"/>
    <n v="2.7347310847766639"/>
    <n v="0.91157702825888776"/>
    <n v="0"/>
    <n v="0.91157702825888776"/>
    <n v="0.91157702825888776"/>
    <n v="0.91157702825888776"/>
    <m/>
    <n v="0"/>
    <n v="0"/>
    <n v="0"/>
    <n v="0"/>
    <n v="0"/>
    <n v="0"/>
    <m/>
    <n v="51.048313582497727"/>
    <n v="2.734731084776663"/>
    <n v="100"/>
    <n v="0"/>
    <n v="0"/>
    <n v="100"/>
    <n v="0"/>
    <n v="0"/>
    <n v="0"/>
    <n v="0"/>
    <n v="0"/>
    <n v="0"/>
    <n v="0"/>
    <n v="0"/>
    <n v="0"/>
    <n v="0"/>
    <n v="0"/>
    <m/>
    <n v="0"/>
    <m/>
    <n v="100"/>
    <n v="0"/>
    <n v="0"/>
    <n v="0"/>
    <m/>
    <m/>
    <x v="2"/>
  </r>
  <r>
    <x v="1"/>
    <s v="R_3TYaKBndqog93r7"/>
    <s v="MD"/>
    <n v="21550"/>
    <s v="South Atlantic"/>
    <x v="0"/>
    <s v="Producer Cooperative"/>
    <m/>
    <x v="1"/>
    <n v="2011"/>
    <x v="24"/>
    <x v="4"/>
    <s v="3 - 5 years"/>
    <x v="2"/>
    <n v="52865"/>
    <n v="52865"/>
    <n v="64059"/>
    <n v="1.341403821053627"/>
    <n v="100"/>
    <n v="99.716258394022503"/>
    <n v="0"/>
    <n v="0"/>
    <n v="0"/>
    <n v="0"/>
    <n v="0"/>
    <n v="0"/>
    <n v="0"/>
    <n v="0"/>
    <n v="0"/>
    <m/>
    <n v="0"/>
    <n v="0.28374160597748982"/>
    <m/>
    <n v="0"/>
    <n v="0"/>
    <n v="0"/>
    <m/>
    <n v="0"/>
    <n v="0.28374160597748982"/>
    <n v="100"/>
    <n v="11.071597465241654"/>
    <n v="0"/>
    <n v="47.485103565686181"/>
    <n v="39.443866452284119"/>
    <n v="0"/>
    <n v="0"/>
    <n v="0"/>
    <n v="1.2333301806488224"/>
    <n v="0"/>
    <n v="0"/>
    <n v="0.4823607301617327"/>
    <n v="0"/>
    <n v="0"/>
    <n v="0.28374160597748982"/>
    <m/>
    <n v="0"/>
    <m/>
    <n v="47.485103565686181"/>
    <n v="0"/>
    <n v="1.7156909108105551"/>
    <n v="0.28374160597748982"/>
    <m/>
    <m/>
    <x v="2"/>
  </r>
  <r>
    <x v="1"/>
    <s v="R_507MoQ90P77rtuh"/>
    <s v="VA"/>
    <n v="23059"/>
    <s v="South Atlantic"/>
    <x v="0"/>
    <s v="LLC"/>
    <m/>
    <x v="2"/>
    <n v="2010"/>
    <x v="25"/>
    <x v="4"/>
    <s v="3 - 5 years"/>
    <x v="3"/>
    <n v="1400000"/>
    <n v="1400000"/>
    <n v="926000"/>
    <n v="0.73220142857142856"/>
    <n v="100"/>
    <n v="80"/>
    <n v="0"/>
    <n v="5"/>
    <n v="0"/>
    <n v="2.5"/>
    <n v="5"/>
    <n v="0"/>
    <n v="2.5"/>
    <n v="0"/>
    <n v="0"/>
    <m/>
    <n v="0"/>
    <n v="5"/>
    <s v="honey and honey products"/>
    <n v="0"/>
    <m/>
    <n v="0"/>
    <m/>
    <n v="5"/>
    <n v="7.5"/>
    <n v="100"/>
    <n v="100"/>
    <n v="0"/>
    <n v="0"/>
    <n v="0"/>
    <n v="0"/>
    <m/>
    <n v="0"/>
    <n v="0"/>
    <n v="0"/>
    <n v="0"/>
    <n v="0"/>
    <n v="0"/>
    <m/>
    <n v="0"/>
    <s v="home delivery"/>
    <m/>
    <m/>
    <n v="0"/>
    <n v="0"/>
    <n v="0"/>
    <n v="0"/>
    <m/>
    <m/>
    <x v="0"/>
  </r>
  <r>
    <x v="1"/>
    <s v="R_4H4oquzjj8iDIXP"/>
    <s v="SC"/>
    <n v="29403"/>
    <s v="South Atlantic"/>
    <x v="0"/>
    <s v="Nonprofit"/>
    <m/>
    <x v="0"/>
    <n v="2011"/>
    <x v="24"/>
    <x v="4"/>
    <s v="3 - 5 years"/>
    <x v="1"/>
    <n v="1076576"/>
    <n v="662406.17000000004"/>
    <n v="1176057"/>
    <n v="1.2092933578307523"/>
    <n v="100"/>
    <n v="90"/>
    <n v="2"/>
    <n v="0"/>
    <n v="0"/>
    <n v="3"/>
    <n v="0"/>
    <n v="5"/>
    <n v="0"/>
    <n v="0"/>
    <n v="0"/>
    <m/>
    <n v="0"/>
    <n v="0"/>
    <m/>
    <n v="0"/>
    <m/>
    <n v="0"/>
    <m/>
    <n v="0"/>
    <n v="5"/>
    <n v="100"/>
    <n v="1.5"/>
    <n v="25"/>
    <n v="6"/>
    <n v="65"/>
    <n v="2"/>
    <m/>
    <n v="0"/>
    <n v="0"/>
    <n v="0"/>
    <n v="0.5"/>
    <n v="0"/>
    <n v="0"/>
    <m/>
    <n v="0"/>
    <m/>
    <m/>
    <m/>
    <n v="31"/>
    <n v="2"/>
    <n v="0.5"/>
    <n v="0"/>
    <m/>
    <m/>
    <x v="1"/>
  </r>
  <r>
    <x v="1"/>
    <s v="R_0B1C9Wu0rTY3n5X"/>
    <s v="NC"/>
    <n v="28694"/>
    <s v="South Atlantic"/>
    <x v="0"/>
    <s v="Producer Cooperative"/>
    <s v="521a ag marketing coop"/>
    <x v="1"/>
    <n v="2010"/>
    <x v="25"/>
    <x v="4"/>
    <s v="3 - 5 years"/>
    <x v="1"/>
    <n v="485000"/>
    <n v="310000"/>
    <m/>
    <m/>
    <n v="100"/>
    <n v="65"/>
    <n v="0"/>
    <n v="25"/>
    <n v="0"/>
    <n v="7"/>
    <n v="3"/>
    <n v="0"/>
    <n v="0"/>
    <n v="0"/>
    <n v="0"/>
    <m/>
    <n v="0"/>
    <n v="0"/>
    <m/>
    <n v="0"/>
    <m/>
    <n v="0"/>
    <m/>
    <n v="25"/>
    <n v="0"/>
    <n v="100"/>
    <n v="0"/>
    <n v="10"/>
    <n v="30"/>
    <n v="40"/>
    <n v="20"/>
    <m/>
    <n v="0"/>
    <n v="0"/>
    <n v="0"/>
    <n v="0"/>
    <n v="0"/>
    <n v="0"/>
    <m/>
    <n v="0"/>
    <m/>
    <m/>
    <m/>
    <n v="40"/>
    <n v="20"/>
    <n v="0"/>
    <n v="0"/>
    <m/>
    <m/>
    <x v="3"/>
  </r>
  <r>
    <x v="1"/>
    <s v="R_aYtIzbqqEhiyS6p"/>
    <s v="NC"/>
    <n v="28714"/>
    <s v="South Atlantic"/>
    <x v="0"/>
    <s v="Nonprofit"/>
    <m/>
    <x v="0"/>
    <n v="2012"/>
    <x v="23"/>
    <x v="4"/>
    <s v="3 - 5 years"/>
    <x v="2"/>
    <n v="225000"/>
    <n v="136000"/>
    <n v="133000"/>
    <n v="0.65436000000000005"/>
    <n v="100"/>
    <n v="100"/>
    <n v="0"/>
    <n v="0"/>
    <n v="0"/>
    <n v="0"/>
    <n v="0"/>
    <n v="0"/>
    <n v="0"/>
    <n v="0"/>
    <n v="0"/>
    <m/>
    <n v="0"/>
    <n v="0"/>
    <m/>
    <n v="0"/>
    <m/>
    <n v="0"/>
    <m/>
    <n v="0"/>
    <n v="0"/>
    <n v="100"/>
    <n v="0"/>
    <n v="90"/>
    <n v="0"/>
    <n v="5"/>
    <n v="5"/>
    <m/>
    <n v="0"/>
    <n v="0"/>
    <n v="0"/>
    <n v="0"/>
    <n v="0"/>
    <n v="0"/>
    <m/>
    <n v="0"/>
    <m/>
    <m/>
    <m/>
    <n v="90"/>
    <n v="5"/>
    <n v="0"/>
    <n v="0"/>
    <m/>
    <m/>
    <x v="1"/>
  </r>
  <r>
    <x v="1"/>
    <s v="R_cSepMffQb1yYOvH"/>
    <s v="GA"/>
    <n v="30002"/>
    <s v="South Atlantic"/>
    <x v="0"/>
    <s v="Nonprofit"/>
    <m/>
    <x v="0"/>
    <n v="2012"/>
    <x v="23"/>
    <x v="4"/>
    <s v="3 - 5 years"/>
    <x v="2"/>
    <n v="296826"/>
    <n v="88088"/>
    <n v="221664.59"/>
    <n v="0.82668870358391788"/>
    <n v="100"/>
    <n v="91"/>
    <n v="1"/>
    <n v="1"/>
    <n v="0"/>
    <n v="0"/>
    <n v="3"/>
    <n v="1"/>
    <n v="1"/>
    <n v="0"/>
    <n v="2"/>
    <m/>
    <n v="0"/>
    <n v="0"/>
    <m/>
    <n v="0"/>
    <m/>
    <n v="0"/>
    <m/>
    <n v="1"/>
    <n v="4"/>
    <n v="100"/>
    <n v="98"/>
    <n v="0"/>
    <n v="0"/>
    <n v="2"/>
    <n v="0"/>
    <m/>
    <n v="0"/>
    <n v="0"/>
    <n v="0"/>
    <n v="0"/>
    <n v="0"/>
    <n v="0"/>
    <m/>
    <n v="0"/>
    <m/>
    <m/>
    <m/>
    <n v="0"/>
    <n v="0"/>
    <n v="0"/>
    <n v="0"/>
    <m/>
    <m/>
    <x v="2"/>
  </r>
  <r>
    <x v="1"/>
    <s v="R_1ZgudVcc0tSu9md"/>
    <s v="FL"/>
    <n v="32303"/>
    <s v="South Atlantic"/>
    <x v="0"/>
    <s v="Nonprofit"/>
    <m/>
    <x v="0"/>
    <n v="2010"/>
    <x v="25"/>
    <x v="4"/>
    <s v="3 - 5 years"/>
    <x v="3"/>
    <n v="78789"/>
    <n v="77966"/>
    <m/>
    <m/>
    <n v="100"/>
    <n v="82"/>
    <n v="0"/>
    <n v="3"/>
    <n v="0"/>
    <n v="3"/>
    <n v="3"/>
    <n v="2"/>
    <n v="7"/>
    <n v="0"/>
    <n v="0"/>
    <m/>
    <n v="0"/>
    <n v="0"/>
    <m/>
    <n v="0"/>
    <m/>
    <n v="0"/>
    <m/>
    <n v="3"/>
    <n v="9"/>
    <n v="100"/>
    <n v="0"/>
    <n v="0"/>
    <n v="100"/>
    <n v="0"/>
    <n v="0"/>
    <m/>
    <n v="0"/>
    <n v="0"/>
    <n v="0"/>
    <n v="0"/>
    <n v="0"/>
    <n v="0"/>
    <m/>
    <n v="0"/>
    <m/>
    <m/>
    <m/>
    <n v="100"/>
    <n v="0"/>
    <n v="0"/>
    <n v="0"/>
    <m/>
    <m/>
    <x v="0"/>
  </r>
  <r>
    <x v="1"/>
    <s v="R_aVkscmCyjVVROVT"/>
    <s v="VA"/>
    <n v="22718"/>
    <s v="South Atlantic"/>
    <x v="0"/>
    <s v="LLC"/>
    <m/>
    <x v="2"/>
    <n v="2011"/>
    <x v="24"/>
    <x v="4"/>
    <s v="3 - 5 years"/>
    <x v="1"/>
    <m/>
    <m/>
    <m/>
    <m/>
    <n v="100"/>
    <n v="100"/>
    <n v="0"/>
    <n v="0"/>
    <n v="0"/>
    <n v="0"/>
    <n v="0"/>
    <n v="0"/>
    <n v="0"/>
    <n v="0"/>
    <n v="0"/>
    <m/>
    <n v="0"/>
    <n v="0"/>
    <m/>
    <n v="0"/>
    <m/>
    <n v="0"/>
    <m/>
    <n v="0"/>
    <n v="0"/>
    <n v="100"/>
    <n v="10"/>
    <n v="15"/>
    <n v="0"/>
    <n v="10"/>
    <n v="50"/>
    <m/>
    <n v="0"/>
    <n v="0"/>
    <n v="0"/>
    <n v="7.5"/>
    <n v="7.5"/>
    <n v="0"/>
    <m/>
    <n v="0"/>
    <m/>
    <m/>
    <m/>
    <n v="15"/>
    <n v="50"/>
    <n v="15"/>
    <n v="0"/>
    <m/>
    <m/>
    <x v="0"/>
  </r>
  <r>
    <x v="1"/>
    <s v="R_54Fcr9Qe4sJM4uN"/>
    <s v="MN"/>
    <n v="55088"/>
    <s v="West North Central"/>
    <x v="3"/>
    <s v="LLC"/>
    <m/>
    <x v="2"/>
    <n v="2012"/>
    <x v="23"/>
    <x v="4"/>
    <s v="3 - 5 years"/>
    <x v="2"/>
    <n v="225000"/>
    <n v="200000"/>
    <n v="160600"/>
    <n v="0.79015200000000008"/>
    <n v="100"/>
    <n v="45"/>
    <n v="1"/>
    <n v="30"/>
    <n v="1"/>
    <n v="10"/>
    <n v="5"/>
    <n v="3"/>
    <n v="0"/>
    <n v="1"/>
    <n v="4"/>
    <m/>
    <n v="0"/>
    <n v="0"/>
    <m/>
    <n v="0"/>
    <m/>
    <n v="0"/>
    <m/>
    <n v="31"/>
    <n v="8"/>
    <n v="100"/>
    <n v="0"/>
    <n v="0"/>
    <n v="70"/>
    <n v="10"/>
    <n v="0"/>
    <m/>
    <n v="0"/>
    <n v="0"/>
    <n v="20"/>
    <n v="0"/>
    <n v="0"/>
    <n v="0"/>
    <m/>
    <n v="0"/>
    <m/>
    <m/>
    <m/>
    <n v="70"/>
    <n v="0"/>
    <n v="20"/>
    <n v="0"/>
    <m/>
    <m/>
    <x v="0"/>
  </r>
  <r>
    <x v="1"/>
    <s v="R_77poclN6frjJVSR"/>
    <s v="IA"/>
    <n v="52203"/>
    <s v="West North Central"/>
    <x v="3"/>
    <s v="Producer-Consumer Cooperative"/>
    <m/>
    <x v="1"/>
    <n v="2011"/>
    <x v="24"/>
    <x v="4"/>
    <s v="3 - 5 years"/>
    <x v="2"/>
    <n v="154709"/>
    <n v="133271.03"/>
    <n v="154522.23999999999"/>
    <n v="1.1056636632645807"/>
    <n v="100"/>
    <n v="67"/>
    <n v="0.1"/>
    <n v="17"/>
    <n v="0"/>
    <n v="4"/>
    <n v="2"/>
    <n v="0.2"/>
    <n v="1"/>
    <n v="1.7"/>
    <n v="4"/>
    <m/>
    <n v="3"/>
    <n v="0"/>
    <m/>
    <n v="0"/>
    <m/>
    <n v="0"/>
    <m/>
    <n v="17"/>
    <n v="9.9"/>
    <n v="100"/>
    <n v="0"/>
    <n v="60"/>
    <n v="39"/>
    <n v="0"/>
    <n v="0"/>
    <m/>
    <n v="0"/>
    <n v="0"/>
    <n v="0"/>
    <n v="0"/>
    <n v="1"/>
    <n v="0"/>
    <m/>
    <n v="0"/>
    <m/>
    <m/>
    <m/>
    <n v="99"/>
    <n v="0"/>
    <n v="1"/>
    <n v="0"/>
    <m/>
    <m/>
    <x v="2"/>
  </r>
  <r>
    <x v="1"/>
    <s v="R_eeZC0hgyTLbXiCx"/>
    <s v="AR"/>
    <n v="72336"/>
    <s v="West South Central"/>
    <x v="0"/>
    <s v="Producer Cooperative"/>
    <m/>
    <x v="1"/>
    <n v="2010"/>
    <x v="25"/>
    <x v="4"/>
    <s v="3 - 5 years"/>
    <x v="2"/>
    <n v="70000"/>
    <n v="65000"/>
    <n v="70000"/>
    <n v="1.107"/>
    <n v="100"/>
    <n v="70"/>
    <n v="30"/>
    <n v="0"/>
    <n v="0"/>
    <n v="0"/>
    <n v="0"/>
    <n v="0"/>
    <n v="0"/>
    <n v="0"/>
    <n v="0"/>
    <m/>
    <n v="0"/>
    <n v="0"/>
    <m/>
    <n v="0"/>
    <m/>
    <n v="0"/>
    <m/>
    <n v="0"/>
    <n v="0"/>
    <n v="100"/>
    <n v="0"/>
    <n v="20"/>
    <n v="0"/>
    <n v="0"/>
    <n v="0"/>
    <m/>
    <n v="0"/>
    <n v="0"/>
    <n v="80"/>
    <n v="0"/>
    <n v="0"/>
    <n v="0"/>
    <m/>
    <n v="0"/>
    <m/>
    <m/>
    <m/>
    <n v="20"/>
    <n v="0"/>
    <n v="80"/>
    <n v="0"/>
    <m/>
    <m/>
    <x v="2"/>
  </r>
  <r>
    <x v="1"/>
    <s v="R_etVm06M6olzQXXL"/>
    <s v="WI"/>
    <n v="54891"/>
    <s v="East North Central"/>
    <x v="3"/>
    <s v="Producer Cooperative"/>
    <m/>
    <x v="1"/>
    <n v="2010"/>
    <x v="25"/>
    <x v="4"/>
    <s v="3 - 5 years"/>
    <x v="2"/>
    <n v="487000"/>
    <n v="431000"/>
    <m/>
    <m/>
    <n v="100.00000000000001"/>
    <n v="23.201856148491878"/>
    <n v="3.4802784222737819"/>
    <n v="41.531322505800468"/>
    <n v="4.6403712296983759"/>
    <n v="0"/>
    <n v="0.6960556844547563"/>
    <n v="1.160092807424594"/>
    <n v="3.7122969837587005"/>
    <n v="0.27842227378190254"/>
    <n v="2.3201856148491879"/>
    <m/>
    <n v="0"/>
    <n v="12.227378190255219"/>
    <m/>
    <n v="0"/>
    <n v="0"/>
    <n v="6.7517401392111376"/>
    <m/>
    <n v="46.171693735498842"/>
    <n v="26.450116009280741"/>
    <n v="99.999999999999986"/>
    <n v="62.645011600928072"/>
    <n v="0"/>
    <n v="20.992111368909512"/>
    <n v="0"/>
    <n v="0"/>
    <n v="0"/>
    <n v="0"/>
    <n v="0"/>
    <n v="0"/>
    <n v="12.915777262180974"/>
    <n v="0"/>
    <n v="0"/>
    <n v="0"/>
    <n v="1.9721577726218096"/>
    <m/>
    <n v="1.4749419953596288"/>
    <m/>
    <n v="20.992111368909512"/>
    <n v="0"/>
    <n v="12.915777262180974"/>
    <n v="3.4470997679814381"/>
    <m/>
    <m/>
    <x v="3"/>
  </r>
  <r>
    <x v="1"/>
    <s v="R_cvSlHAQjvJbes8l"/>
    <s v="WV"/>
    <n v="24983"/>
    <s v="South Atlantic"/>
    <x v="0"/>
    <s v="Producer Cooperative"/>
    <m/>
    <x v="1"/>
    <n v="2012"/>
    <x v="23"/>
    <x v="4"/>
    <s v="3 - 5 years"/>
    <x v="2"/>
    <n v="155440"/>
    <n v="125501.62"/>
    <n v="158233.50000000003"/>
    <n v="1.1268945220020588"/>
    <n v="100"/>
    <n v="32.182295431473563"/>
    <n v="0"/>
    <n v="47.736020557256516"/>
    <n v="0"/>
    <n v="0"/>
    <n v="9.2681503649699035"/>
    <n v="0"/>
    <n v="6.2291488398703976"/>
    <n v="0"/>
    <n v="0.89117064663342105"/>
    <m/>
    <n v="0.20339802758560879"/>
    <n v="9.74400707025153E-2"/>
    <m/>
    <n v="3.3923760615080698"/>
    <m/>
    <n v="0"/>
    <m/>
    <n v="47.736020557256516"/>
    <n v="10.813533646300012"/>
    <n v="99.529938179284059"/>
    <n v="0"/>
    <n v="0"/>
    <n v="89.804729213853975"/>
    <n v="0.40424179385094788"/>
    <n v="0"/>
    <n v="0"/>
    <n v="0"/>
    <n v="0"/>
    <n v="5.3209671715791398"/>
    <n v="0"/>
    <n v="0"/>
    <n v="0"/>
    <n v="0"/>
    <n v="4"/>
    <s v="resolving missing percentage"/>
    <n v="0"/>
    <m/>
    <n v="89.804729213853975"/>
    <n v="0"/>
    <n v="5.3209671715791398"/>
    <n v="4"/>
    <m/>
    <m/>
    <x v="0"/>
  </r>
  <r>
    <x v="1"/>
    <s v="R_9zaRwbcPt8yFJt3"/>
    <s v="MI"/>
    <n v="49855"/>
    <s v="East North Central"/>
    <x v="3"/>
    <s v="No formal legal structure"/>
    <m/>
    <x v="3"/>
    <n v="2012"/>
    <x v="23"/>
    <x v="4"/>
    <s v="3 - 5 years"/>
    <x v="2"/>
    <m/>
    <m/>
    <m/>
    <m/>
    <m/>
    <m/>
    <m/>
    <m/>
    <m/>
    <m/>
    <m/>
    <m/>
    <m/>
    <m/>
    <m/>
    <m/>
    <m/>
    <m/>
    <m/>
    <m/>
    <m/>
    <m/>
    <m/>
    <m/>
    <m/>
    <n v="0"/>
    <m/>
    <m/>
    <m/>
    <m/>
    <m/>
    <m/>
    <m/>
    <m/>
    <m/>
    <m/>
    <m/>
    <m/>
    <m/>
    <m/>
    <m/>
    <m/>
    <m/>
    <m/>
    <m/>
    <m/>
    <m/>
    <m/>
    <m/>
    <x v="0"/>
  </r>
  <r>
    <x v="1"/>
    <s v="R_3J1p5iQA3LqyNBH"/>
    <s v="MI"/>
    <n v="48103"/>
    <s v="East North Central"/>
    <x v="3"/>
    <s v="LLC"/>
    <m/>
    <x v="2"/>
    <n v="2011"/>
    <x v="24"/>
    <x v="4"/>
    <s v="3 - 5 years"/>
    <x v="2"/>
    <n v="200000"/>
    <m/>
    <n v="160300"/>
    <n v="0.88726050000000001"/>
    <m/>
    <m/>
    <m/>
    <m/>
    <m/>
    <m/>
    <m/>
    <m/>
    <m/>
    <m/>
    <m/>
    <m/>
    <m/>
    <m/>
    <m/>
    <m/>
    <m/>
    <m/>
    <m/>
    <m/>
    <m/>
    <n v="0"/>
    <m/>
    <m/>
    <m/>
    <m/>
    <m/>
    <m/>
    <m/>
    <m/>
    <m/>
    <m/>
    <m/>
    <m/>
    <m/>
    <m/>
    <m/>
    <m/>
    <m/>
    <m/>
    <m/>
    <m/>
    <m/>
    <m/>
    <m/>
    <x v="2"/>
  </r>
  <r>
    <x v="1"/>
    <s v="R_eQkYIgpM2Mt5XpP"/>
    <s v="OH"/>
    <n v="45701"/>
    <s v="East North Central"/>
    <x v="3"/>
    <s v="LLC"/>
    <m/>
    <x v="2"/>
    <n v="2010"/>
    <x v="25"/>
    <x v="4"/>
    <s v="3 - 5 years"/>
    <x v="2"/>
    <n v="370000"/>
    <n v="370000"/>
    <m/>
    <m/>
    <n v="100"/>
    <n v="0"/>
    <n v="0"/>
    <n v="0"/>
    <n v="0"/>
    <n v="0"/>
    <n v="0"/>
    <n v="38"/>
    <n v="0"/>
    <n v="0"/>
    <n v="62"/>
    <m/>
    <n v="0"/>
    <n v="0"/>
    <m/>
    <n v="0"/>
    <m/>
    <n v="0"/>
    <m/>
    <n v="0"/>
    <n v="100"/>
    <n v="0"/>
    <m/>
    <m/>
    <m/>
    <m/>
    <m/>
    <m/>
    <m/>
    <m/>
    <m/>
    <m/>
    <m/>
    <m/>
    <m/>
    <m/>
    <m/>
    <m/>
    <m/>
    <m/>
    <m/>
    <m/>
    <m/>
    <m/>
    <m/>
    <x v="3"/>
  </r>
  <r>
    <x v="1"/>
    <s v="R_50fiWxnsw5mcye9"/>
    <s v="OH"/>
    <n v="44505"/>
    <s v="East North Central"/>
    <x v="3"/>
    <s v="Nonprofit"/>
    <m/>
    <x v="0"/>
    <n v="2011"/>
    <x v="24"/>
    <x v="4"/>
    <s v="3 - 5 years"/>
    <x v="2"/>
    <m/>
    <m/>
    <m/>
    <m/>
    <m/>
    <m/>
    <m/>
    <m/>
    <m/>
    <m/>
    <m/>
    <m/>
    <m/>
    <m/>
    <m/>
    <m/>
    <m/>
    <m/>
    <m/>
    <m/>
    <m/>
    <m/>
    <m/>
    <m/>
    <m/>
    <n v="0"/>
    <m/>
    <m/>
    <m/>
    <m/>
    <m/>
    <m/>
    <m/>
    <m/>
    <m/>
    <m/>
    <m/>
    <m/>
    <m/>
    <m/>
    <m/>
    <m/>
    <m/>
    <m/>
    <m/>
    <m/>
    <m/>
    <m/>
    <m/>
    <x v="3"/>
  </r>
  <r>
    <x v="1"/>
    <s v="R_1FSqJ8DMlKgfQPz"/>
    <s v="IL"/>
    <n v="62442"/>
    <s v="East North Central"/>
    <x v="3"/>
    <s v="Other"/>
    <s v="Sole Proprietorship"/>
    <x v="3"/>
    <n v="2012"/>
    <x v="23"/>
    <x v="4"/>
    <s v="3 - 5 years"/>
    <x v="2"/>
    <m/>
    <m/>
    <m/>
    <m/>
    <m/>
    <m/>
    <m/>
    <m/>
    <m/>
    <m/>
    <m/>
    <m/>
    <m/>
    <m/>
    <m/>
    <m/>
    <m/>
    <m/>
    <m/>
    <m/>
    <m/>
    <m/>
    <m/>
    <m/>
    <m/>
    <n v="0"/>
    <m/>
    <m/>
    <m/>
    <m/>
    <m/>
    <m/>
    <m/>
    <m/>
    <m/>
    <m/>
    <m/>
    <m/>
    <m/>
    <m/>
    <m/>
    <m/>
    <m/>
    <m/>
    <m/>
    <m/>
    <m/>
    <m/>
    <m/>
    <x v="3"/>
  </r>
  <r>
    <x v="1"/>
    <s v="R_d4n6GX7mHDncSDr"/>
    <s v="OH"/>
    <n v="45133"/>
    <s v="East North Central"/>
    <x v="3"/>
    <s v="No formal legal structure"/>
    <m/>
    <x v="3"/>
    <n v="2010"/>
    <x v="25"/>
    <x v="4"/>
    <s v="3 - 5 years"/>
    <x v="2"/>
    <m/>
    <m/>
    <m/>
    <m/>
    <m/>
    <m/>
    <m/>
    <m/>
    <m/>
    <m/>
    <m/>
    <m/>
    <m/>
    <m/>
    <m/>
    <m/>
    <m/>
    <m/>
    <m/>
    <m/>
    <m/>
    <m/>
    <m/>
    <m/>
    <m/>
    <n v="0"/>
    <m/>
    <m/>
    <m/>
    <m/>
    <m/>
    <m/>
    <m/>
    <m/>
    <m/>
    <m/>
    <m/>
    <m/>
    <m/>
    <m/>
    <m/>
    <m/>
    <m/>
    <m/>
    <m/>
    <m/>
    <m/>
    <m/>
    <m/>
    <x v="3"/>
  </r>
  <r>
    <x v="1"/>
    <s v="R_bCJpD0Tj0uh26qN"/>
    <s v="TN"/>
    <n v="37209"/>
    <s v="East South Central"/>
    <x v="0"/>
    <s v="Nonprofit"/>
    <m/>
    <x v="0"/>
    <n v="2011"/>
    <x v="24"/>
    <x v="4"/>
    <s v="3 - 5 years"/>
    <x v="2"/>
    <n v="816500"/>
    <n v="556000"/>
    <m/>
    <m/>
    <n v="100.00000000000001"/>
    <n v="67.446043165467628"/>
    <n v="1.7985611510791366"/>
    <n v="9.8920863309352516"/>
    <n v="0"/>
    <n v="8.9928057553956826"/>
    <n v="8.9928057553956826"/>
    <n v="0"/>
    <n v="0"/>
    <n v="1.079136690647482"/>
    <n v="1.7985611510791366"/>
    <m/>
    <n v="0"/>
    <n v="0"/>
    <n v="0"/>
    <n v="0"/>
    <n v="0"/>
    <n v="0"/>
    <m/>
    <n v="9.8920863309352516"/>
    <n v="2.8776978417266186"/>
    <n v="0"/>
    <m/>
    <m/>
    <m/>
    <m/>
    <m/>
    <m/>
    <m/>
    <m/>
    <m/>
    <m/>
    <m/>
    <m/>
    <m/>
    <m/>
    <m/>
    <m/>
    <m/>
    <m/>
    <m/>
    <m/>
    <m/>
    <m/>
    <m/>
    <x v="3"/>
  </r>
  <r>
    <x v="1"/>
    <s v="R_2eR77r4FCRiypGl"/>
    <s v="AL"/>
    <n v="35212"/>
    <s v="East South Central"/>
    <x v="0"/>
    <s v="Nonprofit"/>
    <m/>
    <x v="0"/>
    <n v="2012"/>
    <x v="23"/>
    <x v="4"/>
    <s v="3 - 5 years"/>
    <x v="1"/>
    <m/>
    <m/>
    <m/>
    <m/>
    <m/>
    <m/>
    <m/>
    <m/>
    <m/>
    <m/>
    <m/>
    <m/>
    <m/>
    <m/>
    <m/>
    <m/>
    <m/>
    <m/>
    <m/>
    <m/>
    <m/>
    <m/>
    <m/>
    <m/>
    <m/>
    <n v="0"/>
    <m/>
    <m/>
    <m/>
    <m/>
    <m/>
    <m/>
    <m/>
    <m/>
    <m/>
    <m/>
    <m/>
    <m/>
    <m/>
    <m/>
    <m/>
    <m/>
    <m/>
    <m/>
    <m/>
    <m/>
    <m/>
    <m/>
    <m/>
    <x v="3"/>
  </r>
  <r>
    <x v="1"/>
    <s v="R_eIPdQ7uHuhpygrH"/>
    <s v="PA"/>
    <n v="19143"/>
    <s v="Middle Atlantic"/>
    <x v="2"/>
    <s v="LLC"/>
    <m/>
    <x v="2"/>
    <n v="2010"/>
    <x v="25"/>
    <x v="4"/>
    <s v="3 - 5 years"/>
    <x v="2"/>
    <m/>
    <m/>
    <m/>
    <m/>
    <m/>
    <m/>
    <m/>
    <m/>
    <m/>
    <m/>
    <m/>
    <m/>
    <m/>
    <m/>
    <m/>
    <m/>
    <m/>
    <m/>
    <m/>
    <m/>
    <m/>
    <m/>
    <m/>
    <m/>
    <m/>
    <n v="0"/>
    <m/>
    <m/>
    <m/>
    <m/>
    <m/>
    <m/>
    <m/>
    <m/>
    <m/>
    <m/>
    <m/>
    <m/>
    <m/>
    <m/>
    <m/>
    <m/>
    <m/>
    <m/>
    <m/>
    <m/>
    <m/>
    <m/>
    <m/>
    <x v="3"/>
  </r>
  <r>
    <x v="1"/>
    <s v="R_ctDx5KLVdy9KoXb"/>
    <s v="VT"/>
    <n v="5673"/>
    <s v="New England"/>
    <x v="2"/>
    <s v="L3C"/>
    <m/>
    <x v="2"/>
    <n v="2011"/>
    <x v="24"/>
    <x v="4"/>
    <s v="3 - 5 years"/>
    <x v="1"/>
    <n v="214748"/>
    <m/>
    <n v="210561"/>
    <n v="1.0854165207592155"/>
    <m/>
    <m/>
    <m/>
    <m/>
    <m/>
    <m/>
    <m/>
    <m/>
    <m/>
    <m/>
    <m/>
    <m/>
    <m/>
    <m/>
    <m/>
    <m/>
    <m/>
    <m/>
    <m/>
    <m/>
    <m/>
    <n v="0"/>
    <m/>
    <m/>
    <m/>
    <m/>
    <m/>
    <m/>
    <m/>
    <m/>
    <m/>
    <m/>
    <m/>
    <m/>
    <m/>
    <m/>
    <m/>
    <m/>
    <m/>
    <m/>
    <m/>
    <m/>
    <m/>
    <m/>
    <m/>
    <x v="0"/>
  </r>
  <r>
    <x v="1"/>
    <s v="R_6ytrFIPhq2LQZKJ"/>
    <s v="VT"/>
    <n v="5602"/>
    <s v="New England"/>
    <x v="2"/>
    <s v="S Corp"/>
    <m/>
    <x v="2"/>
    <n v="2010"/>
    <x v="25"/>
    <x v="4"/>
    <s v="3 - 5 years"/>
    <x v="1"/>
    <m/>
    <m/>
    <m/>
    <m/>
    <m/>
    <m/>
    <m/>
    <m/>
    <m/>
    <m/>
    <m/>
    <m/>
    <m/>
    <m/>
    <m/>
    <m/>
    <m/>
    <m/>
    <m/>
    <m/>
    <m/>
    <m/>
    <m/>
    <m/>
    <m/>
    <n v="0"/>
    <m/>
    <m/>
    <m/>
    <m/>
    <m/>
    <m/>
    <m/>
    <m/>
    <m/>
    <m/>
    <m/>
    <m/>
    <m/>
    <m/>
    <m/>
    <m/>
    <m/>
    <m/>
    <m/>
    <m/>
    <m/>
    <m/>
    <m/>
    <x v="3"/>
  </r>
  <r>
    <x v="1"/>
    <s v="R_85NYvubkvxF08kJ"/>
    <s v="WA"/>
    <n v="98226"/>
    <s v="Pacific"/>
    <x v="1"/>
    <s v="LLC"/>
    <m/>
    <x v="2"/>
    <n v="2011"/>
    <x v="24"/>
    <x v="4"/>
    <s v="3 - 5 years"/>
    <x v="3"/>
    <m/>
    <m/>
    <m/>
    <m/>
    <m/>
    <m/>
    <m/>
    <m/>
    <m/>
    <m/>
    <m/>
    <m/>
    <m/>
    <m/>
    <m/>
    <m/>
    <m/>
    <m/>
    <m/>
    <m/>
    <m/>
    <m/>
    <m/>
    <m/>
    <m/>
    <n v="0"/>
    <m/>
    <m/>
    <m/>
    <m/>
    <m/>
    <m/>
    <m/>
    <m/>
    <m/>
    <m/>
    <m/>
    <m/>
    <m/>
    <m/>
    <m/>
    <m/>
    <m/>
    <m/>
    <m/>
    <m/>
    <m/>
    <m/>
    <m/>
    <x v="3"/>
  </r>
  <r>
    <x v="1"/>
    <s v="R_3rSK4B79kg2moND"/>
    <s v="OR"/>
    <n v="97116"/>
    <s v="Pacific"/>
    <x v="1"/>
    <s v="Nonprofit"/>
    <m/>
    <x v="0"/>
    <n v="2012"/>
    <x v="23"/>
    <x v="4"/>
    <s v="3 - 5 years"/>
    <x v="2"/>
    <m/>
    <m/>
    <m/>
    <m/>
    <m/>
    <m/>
    <m/>
    <m/>
    <m/>
    <m/>
    <m/>
    <m/>
    <m/>
    <m/>
    <m/>
    <m/>
    <m/>
    <m/>
    <m/>
    <m/>
    <m/>
    <m/>
    <m/>
    <m/>
    <m/>
    <n v="0"/>
    <m/>
    <m/>
    <m/>
    <m/>
    <m/>
    <m/>
    <m/>
    <m/>
    <m/>
    <m/>
    <m/>
    <m/>
    <m/>
    <m/>
    <m/>
    <m/>
    <m/>
    <m/>
    <m/>
    <m/>
    <m/>
    <m/>
    <m/>
    <x v="3"/>
  </r>
  <r>
    <x v="1"/>
    <s v="R_3k420LYB8eUhkSV"/>
    <s v="NC"/>
    <n v="27515"/>
    <s v="South Atlantic"/>
    <x v="0"/>
    <s v="Nonprofit"/>
    <m/>
    <x v="0"/>
    <n v="2012"/>
    <x v="23"/>
    <x v="4"/>
    <s v="3 - 5 years"/>
    <x v="1"/>
    <m/>
    <m/>
    <m/>
    <m/>
    <m/>
    <m/>
    <m/>
    <m/>
    <m/>
    <m/>
    <m/>
    <m/>
    <m/>
    <m/>
    <m/>
    <m/>
    <m/>
    <m/>
    <m/>
    <m/>
    <m/>
    <m/>
    <m/>
    <m/>
    <m/>
    <n v="0"/>
    <m/>
    <m/>
    <m/>
    <m/>
    <m/>
    <m/>
    <m/>
    <m/>
    <m/>
    <m/>
    <m/>
    <m/>
    <m/>
    <m/>
    <m/>
    <m/>
    <m/>
    <m/>
    <m/>
    <m/>
    <m/>
    <m/>
    <m/>
    <x v="3"/>
  </r>
  <r>
    <x v="1"/>
    <s v="R_3xsUx2G8QRoN0VL"/>
    <s v="IA"/>
    <n v="52801"/>
    <s v="West North Central"/>
    <x v="3"/>
    <s v="Nonprofit"/>
    <m/>
    <x v="0"/>
    <n v="2012"/>
    <x v="23"/>
    <x v="4"/>
    <s v="3 - 5 years"/>
    <x v="2"/>
    <n v="231985"/>
    <n v="120877"/>
    <m/>
    <m/>
    <m/>
    <m/>
    <m/>
    <m/>
    <m/>
    <m/>
    <m/>
    <m/>
    <m/>
    <m/>
    <m/>
    <m/>
    <m/>
    <m/>
    <m/>
    <m/>
    <m/>
    <m/>
    <m/>
    <m/>
    <m/>
    <n v="0"/>
    <m/>
    <m/>
    <m/>
    <m/>
    <m/>
    <m/>
    <m/>
    <m/>
    <m/>
    <m/>
    <m/>
    <m/>
    <m/>
    <m/>
    <m/>
    <m/>
    <m/>
    <m/>
    <m/>
    <m/>
    <m/>
    <m/>
    <m/>
    <x v="1"/>
  </r>
  <r>
    <x v="1"/>
    <s v="R_bwmR1L4zcJJfjIF"/>
    <s v="AR"/>
    <n v="72801"/>
    <s v="West South Central"/>
    <x v="0"/>
    <s v="Nonprofit"/>
    <m/>
    <x v="0"/>
    <n v="2010"/>
    <x v="25"/>
    <x v="4"/>
    <s v="3 - 5 years"/>
    <x v="3"/>
    <m/>
    <m/>
    <m/>
    <m/>
    <m/>
    <m/>
    <m/>
    <m/>
    <m/>
    <m/>
    <m/>
    <m/>
    <m/>
    <m/>
    <m/>
    <m/>
    <m/>
    <m/>
    <m/>
    <m/>
    <m/>
    <m/>
    <m/>
    <m/>
    <m/>
    <n v="0"/>
    <m/>
    <m/>
    <m/>
    <m/>
    <m/>
    <m/>
    <m/>
    <m/>
    <m/>
    <m/>
    <m/>
    <m/>
    <m/>
    <m/>
    <m/>
    <m/>
    <m/>
    <m/>
    <m/>
    <m/>
    <m/>
    <m/>
    <m/>
    <x v="3"/>
  </r>
  <r>
    <x v="1"/>
    <s v="R_9yKwlXB0o27mI8R"/>
    <s v="MI"/>
    <n v="49686"/>
    <s v="East North Central"/>
    <x v="3"/>
    <s v="LLC"/>
    <m/>
    <x v="2"/>
    <n v="2007"/>
    <x v="27"/>
    <x v="5"/>
    <s v="6 - 10 years"/>
    <x v="1"/>
    <n v="3742000"/>
    <n v="3742000"/>
    <n v="5606000"/>
    <n v="1.6584291822554784"/>
    <n v="100"/>
    <n v="18.466060929983964"/>
    <n v="6.146445750935329"/>
    <n v="20.84446819882416"/>
    <n v="2.61892036344201"/>
    <n v="5.2378407268840199"/>
    <n v="2.1378941742383755"/>
    <n v="0.58792089791555324"/>
    <n v="0"/>
    <n v="0"/>
    <n v="43.319080705505073"/>
    <m/>
    <n v="0.64136825227151262"/>
    <n v="0"/>
    <n v="0"/>
    <n v="0"/>
    <n v="0"/>
    <n v="0"/>
    <m/>
    <n v="23.463388562266168"/>
    <n v="44.548369855692137"/>
    <n v="100"/>
    <n v="6.06627471940139"/>
    <n v="11.437733832175308"/>
    <n v="30.331373597006952"/>
    <n v="30.358097274184924"/>
    <n v="0.774986638161411"/>
    <n v="0"/>
    <n v="3.4473543559593796"/>
    <n v="0"/>
    <n v="11.704970603955104"/>
    <n v="2.1111704970603955"/>
    <n v="0.13361838588989847"/>
    <n v="0"/>
    <n v="0"/>
    <n v="2.779262426509888"/>
    <m/>
    <n v="0.85515766969535001"/>
    <m/>
    <n v="41.769107429182256"/>
    <n v="0.774986638161411"/>
    <n v="13.949759486905398"/>
    <n v="3.634420096205238"/>
    <m/>
    <m/>
    <x v="0"/>
  </r>
  <r>
    <x v="1"/>
    <s v="R_b2i6unxM7tTy537"/>
    <s v="IL"/>
    <n v="60714"/>
    <s v="East North Central"/>
    <x v="3"/>
    <s v="S Corp"/>
    <m/>
    <x v="2"/>
    <n v="2006"/>
    <x v="29"/>
    <x v="5"/>
    <s v="6 - 10 years"/>
    <x v="2"/>
    <n v="1800000"/>
    <n v="1800000"/>
    <n v="1813900"/>
    <n v="1.1133345000000001"/>
    <n v="100.00000000000001"/>
    <n v="61"/>
    <n v="1"/>
    <n v="11"/>
    <n v="1"/>
    <n v="12"/>
    <n v="3"/>
    <n v="0.4"/>
    <n v="2"/>
    <n v="0.4"/>
    <n v="7"/>
    <m/>
    <n v="0"/>
    <n v="1.2"/>
    <s v="juice, kombucha"/>
    <n v="0"/>
    <m/>
    <n v="0"/>
    <m/>
    <n v="12"/>
    <n v="11"/>
    <n v="100"/>
    <n v="0"/>
    <n v="0"/>
    <n v="98"/>
    <n v="1"/>
    <n v="0"/>
    <m/>
    <n v="0"/>
    <n v="1"/>
    <n v="0"/>
    <n v="0"/>
    <n v="0"/>
    <n v="0"/>
    <m/>
    <n v="0"/>
    <m/>
    <m/>
    <m/>
    <n v="98"/>
    <n v="0"/>
    <n v="1"/>
    <n v="0"/>
    <m/>
    <m/>
    <x v="0"/>
  </r>
  <r>
    <x v="1"/>
    <s v="R_dcGs6dnLs1SUz7n"/>
    <s v="IN"/>
    <n v="46035"/>
    <s v="East North Central"/>
    <x v="3"/>
    <s v="S Corp"/>
    <m/>
    <x v="2"/>
    <n v="2009"/>
    <x v="26"/>
    <x v="5"/>
    <s v="6 - 10 years"/>
    <x v="2"/>
    <n v="1879773"/>
    <n v="960106"/>
    <n v="1733675"/>
    <n v="1.0209627572052584"/>
    <n v="100"/>
    <n v="9"/>
    <n v="0"/>
    <n v="90"/>
    <n v="0"/>
    <n v="0.25"/>
    <n v="0.25"/>
    <n v="0"/>
    <n v="0"/>
    <n v="0.25"/>
    <n v="0.25"/>
    <m/>
    <n v="0"/>
    <n v="0"/>
    <m/>
    <n v="0"/>
    <m/>
    <n v="0"/>
    <m/>
    <n v="90"/>
    <n v="0.5"/>
    <n v="100"/>
    <n v="10"/>
    <n v="0"/>
    <n v="35"/>
    <n v="10"/>
    <n v="30"/>
    <m/>
    <n v="0"/>
    <n v="0"/>
    <n v="0"/>
    <n v="15"/>
    <n v="0"/>
    <n v="0"/>
    <m/>
    <n v="0"/>
    <m/>
    <m/>
    <m/>
    <n v="35"/>
    <n v="30"/>
    <n v="15"/>
    <n v="0"/>
    <m/>
    <m/>
    <x v="2"/>
  </r>
  <r>
    <x v="1"/>
    <s v="R_8ws9NFGVZrBlacZ"/>
    <s v="OH"/>
    <n v="43728"/>
    <s v="East North Central"/>
    <x v="3"/>
    <s v="Nonprofit"/>
    <m/>
    <x v="0"/>
    <n v="2005"/>
    <x v="30"/>
    <x v="5"/>
    <s v="6 - 10 years"/>
    <x v="2"/>
    <n v="225000"/>
    <n v="225000"/>
    <m/>
    <m/>
    <n v="100"/>
    <n v="85"/>
    <n v="2"/>
    <n v="0"/>
    <n v="0"/>
    <n v="0"/>
    <n v="0"/>
    <n v="0"/>
    <n v="2"/>
    <n v="0"/>
    <n v="2"/>
    <m/>
    <n v="9"/>
    <n v="0"/>
    <m/>
    <n v="0"/>
    <m/>
    <n v="0"/>
    <m/>
    <n v="0"/>
    <n v="13"/>
    <n v="100"/>
    <n v="9"/>
    <n v="0"/>
    <n v="6"/>
    <n v="45"/>
    <n v="1"/>
    <m/>
    <n v="1"/>
    <n v="0"/>
    <n v="1"/>
    <n v="1"/>
    <n v="0"/>
    <n v="1"/>
    <m/>
    <n v="5"/>
    <s v="Wellness groups"/>
    <n v="30"/>
    <s v="individual consumers"/>
    <n v="6"/>
    <n v="1"/>
    <n v="3"/>
    <n v="35"/>
    <m/>
    <m/>
    <x v="2"/>
  </r>
  <r>
    <x v="1"/>
    <s v="R_29QAA1csmNupgnb"/>
    <s v="IL"/>
    <n v="60649"/>
    <s v="East North Central"/>
    <x v="3"/>
    <s v="Nonprofit"/>
    <m/>
    <x v="0"/>
    <n v="2009"/>
    <x v="26"/>
    <x v="5"/>
    <s v="6 - 10 years"/>
    <x v="3"/>
    <n v="71325"/>
    <m/>
    <n v="65912.01999999999"/>
    <n v="1.0229878182965297"/>
    <n v="100"/>
    <n v="85"/>
    <n v="0"/>
    <n v="2"/>
    <n v="0"/>
    <n v="0"/>
    <n v="2"/>
    <n v="5"/>
    <n v="0"/>
    <n v="1"/>
    <n v="0"/>
    <m/>
    <n v="0"/>
    <n v="5"/>
    <s v="spices, herbs, apothecary"/>
    <n v="0"/>
    <m/>
    <n v="0"/>
    <m/>
    <n v="2"/>
    <n v="11"/>
    <n v="100"/>
    <n v="90"/>
    <n v="0"/>
    <n v="8"/>
    <n v="0"/>
    <n v="0"/>
    <m/>
    <n v="0"/>
    <n v="1"/>
    <n v="1"/>
    <n v="0"/>
    <n v="0"/>
    <n v="0"/>
    <m/>
    <n v="0"/>
    <m/>
    <m/>
    <m/>
    <n v="8"/>
    <n v="0"/>
    <n v="2"/>
    <n v="0"/>
    <m/>
    <m/>
    <x v="1"/>
  </r>
  <r>
    <x v="1"/>
    <s v="R_1zYV7rg8MFt9Idn"/>
    <s v="NY"/>
    <n v="12401"/>
    <s v="Middle Atlantic"/>
    <x v="2"/>
    <s v="B Corp"/>
    <m/>
    <x v="2"/>
    <n v="2009"/>
    <x v="26"/>
    <x v="5"/>
    <s v="6 - 10 years"/>
    <x v="2"/>
    <n v="6000000"/>
    <n v="6000000"/>
    <n v="2586000"/>
    <n v="0.47711700000000001"/>
    <n v="100"/>
    <n v="20"/>
    <n v="35"/>
    <n v="15"/>
    <n v="0"/>
    <n v="0"/>
    <n v="0"/>
    <n v="0"/>
    <n v="0"/>
    <n v="0"/>
    <n v="30"/>
    <m/>
    <n v="0"/>
    <n v="0"/>
    <m/>
    <n v="0"/>
    <m/>
    <n v="0"/>
    <m/>
    <n v="15"/>
    <n v="30"/>
    <n v="100"/>
    <n v="6"/>
    <n v="5"/>
    <n v="27"/>
    <n v="15"/>
    <n v="15"/>
    <m/>
    <n v="0"/>
    <n v="0"/>
    <n v="15"/>
    <n v="15"/>
    <n v="2"/>
    <n v="0"/>
    <m/>
    <n v="0"/>
    <m/>
    <m/>
    <m/>
    <n v="32"/>
    <n v="15"/>
    <n v="32"/>
    <n v="0"/>
    <m/>
    <m/>
    <x v="0"/>
  </r>
  <r>
    <x v="1"/>
    <s v="R_3V3fLlhisfZnDet"/>
    <s v="PA"/>
    <n v="16255"/>
    <s v="Middle Atlantic"/>
    <x v="2"/>
    <s v="LLC"/>
    <m/>
    <x v="2"/>
    <n v="2008"/>
    <x v="28"/>
    <x v="5"/>
    <s v="6 - 10 years"/>
    <x v="2"/>
    <n v="1250000"/>
    <n v="1250000"/>
    <n v="1543300"/>
    <n v="1.36674648"/>
    <n v="100.00000000000001"/>
    <n v="1.153846153846154"/>
    <n v="14.615384615384617"/>
    <n v="30.19230769230769"/>
    <n v="0"/>
    <n v="0"/>
    <n v="1.7307692307692308"/>
    <n v="5.384615384615385"/>
    <n v="0"/>
    <n v="0"/>
    <n v="0"/>
    <m/>
    <n v="0"/>
    <n v="29.230769230769234"/>
    <m/>
    <n v="17.692307692307693"/>
    <m/>
    <n v="0"/>
    <m/>
    <n v="30.19230769230769"/>
    <n v="52.307692307692314"/>
    <n v="100"/>
    <n v="27"/>
    <n v="40"/>
    <n v="8"/>
    <n v="0"/>
    <n v="7"/>
    <m/>
    <n v="0"/>
    <n v="0"/>
    <n v="0"/>
    <n v="0"/>
    <n v="0"/>
    <n v="0"/>
    <m/>
    <n v="14"/>
    <s v="Food Hubs"/>
    <n v="4"/>
    <s v="Farms"/>
    <n v="48"/>
    <n v="7"/>
    <n v="0"/>
    <n v="18"/>
    <m/>
    <m/>
    <x v="0"/>
  </r>
  <r>
    <x v="1"/>
    <s v="R_eFDSpBtxgfSSV4F"/>
    <s v="NY"/>
    <n v="14580"/>
    <s v="Middle Atlantic"/>
    <x v="2"/>
    <s v="B Corp"/>
    <m/>
    <x v="2"/>
    <n v="2009"/>
    <x v="26"/>
    <x v="5"/>
    <s v="6 - 10 years"/>
    <x v="2"/>
    <n v="1200000"/>
    <n v="1200000"/>
    <n v="1180000"/>
    <n v="1.0885499999999999"/>
    <n v="100"/>
    <n v="80"/>
    <n v="2"/>
    <n v="10"/>
    <n v="0"/>
    <n v="2"/>
    <n v="4"/>
    <n v="0"/>
    <n v="1"/>
    <n v="1"/>
    <n v="0"/>
    <m/>
    <n v="0"/>
    <n v="0"/>
    <m/>
    <n v="0"/>
    <m/>
    <n v="0"/>
    <m/>
    <n v="10"/>
    <n v="2"/>
    <n v="100"/>
    <n v="78"/>
    <n v="0"/>
    <n v="4"/>
    <n v="8"/>
    <n v="0"/>
    <m/>
    <n v="0"/>
    <n v="0"/>
    <n v="4"/>
    <n v="6"/>
    <n v="0"/>
    <n v="0"/>
    <m/>
    <n v="0"/>
    <m/>
    <m/>
    <m/>
    <n v="4"/>
    <n v="0"/>
    <n v="10"/>
    <n v="0"/>
    <m/>
    <m/>
    <x v="0"/>
  </r>
  <r>
    <x v="1"/>
    <s v="R_9BGIOdE1FDhrlop"/>
    <s v="NY"/>
    <n v="14615"/>
    <s v="Middle Atlantic"/>
    <x v="2"/>
    <s v="Nonprofit"/>
    <m/>
    <x v="0"/>
    <n v="2007"/>
    <x v="27"/>
    <x v="5"/>
    <s v="6 - 10 years"/>
    <x v="2"/>
    <n v="8000000"/>
    <n v="1000000"/>
    <m/>
    <m/>
    <n v="100"/>
    <n v="100"/>
    <n v="0"/>
    <n v="0"/>
    <n v="0"/>
    <n v="0"/>
    <n v="0"/>
    <n v="0"/>
    <n v="0"/>
    <n v="0"/>
    <n v="0"/>
    <m/>
    <n v="0"/>
    <n v="0"/>
    <n v="0"/>
    <n v="0"/>
    <n v="0"/>
    <n v="0"/>
    <m/>
    <n v="0"/>
    <n v="0"/>
    <n v="100"/>
    <n v="30"/>
    <n v="0"/>
    <n v="5"/>
    <n v="0"/>
    <n v="15"/>
    <m/>
    <n v="0"/>
    <n v="0"/>
    <n v="0"/>
    <n v="0"/>
    <n v="0"/>
    <n v="30"/>
    <m/>
    <n v="20"/>
    <s v="Emergency Food Providers"/>
    <m/>
    <m/>
    <n v="5"/>
    <n v="15"/>
    <n v="30"/>
    <n v="20"/>
    <m/>
    <m/>
    <x v="2"/>
  </r>
  <r>
    <x v="1"/>
    <s v="R_d0F8Oe1TPaa6QNT"/>
    <s v="NY"/>
    <n v="14608"/>
    <s v="Middle Atlantic"/>
    <x v="2"/>
    <s v="LLC"/>
    <m/>
    <x v="2"/>
    <n v="2007"/>
    <x v="27"/>
    <x v="5"/>
    <s v="6 - 10 years"/>
    <x v="2"/>
    <n v="225000"/>
    <n v="220000"/>
    <m/>
    <m/>
    <n v="100"/>
    <n v="20"/>
    <n v="0"/>
    <n v="0"/>
    <n v="0"/>
    <n v="15"/>
    <n v="5"/>
    <n v="10"/>
    <n v="15"/>
    <n v="0"/>
    <n v="35"/>
    <m/>
    <n v="0"/>
    <n v="0"/>
    <m/>
    <n v="0"/>
    <m/>
    <n v="0"/>
    <m/>
    <n v="0"/>
    <n v="60"/>
    <n v="100"/>
    <n v="65"/>
    <n v="0"/>
    <n v="25"/>
    <n v="3"/>
    <n v="3"/>
    <m/>
    <n v="0"/>
    <n v="0"/>
    <n v="0"/>
    <n v="4"/>
    <n v="0"/>
    <n v="0"/>
    <m/>
    <n v="0"/>
    <m/>
    <m/>
    <m/>
    <n v="25"/>
    <n v="3"/>
    <n v="4"/>
    <n v="0"/>
    <m/>
    <m/>
    <x v="0"/>
  </r>
  <r>
    <x v="1"/>
    <s v="R_9Ff6SOGlB8m3iRL"/>
    <s v="CO"/>
    <n v="80237"/>
    <s v="Mountain"/>
    <x v="1"/>
    <s v="Producer-Consumer Cooperative"/>
    <m/>
    <x v="1"/>
    <n v="2007"/>
    <x v="27"/>
    <x v="5"/>
    <s v="6 - 10 years"/>
    <x v="2"/>
    <n v="209656"/>
    <n v="190883"/>
    <n v="19524"/>
    <n v="0.10308823978326401"/>
    <n v="100"/>
    <n v="12"/>
    <n v="2"/>
    <n v="37"/>
    <n v="0"/>
    <n v="2"/>
    <n v="16"/>
    <n v="1"/>
    <n v="3"/>
    <n v="0"/>
    <n v="3"/>
    <m/>
    <n v="2"/>
    <n v="4"/>
    <s v="Membership Fees"/>
    <n v="18"/>
    <s v="Mark-up"/>
    <n v="0"/>
    <m/>
    <n v="37"/>
    <n v="31"/>
    <n v="100"/>
    <n v="14"/>
    <n v="0"/>
    <n v="84"/>
    <n v="2"/>
    <n v="0"/>
    <m/>
    <n v="0"/>
    <n v="0"/>
    <n v="0"/>
    <n v="0"/>
    <n v="0"/>
    <n v="0"/>
    <m/>
    <n v="0"/>
    <m/>
    <n v="0"/>
    <m/>
    <n v="84"/>
    <n v="0"/>
    <n v="0"/>
    <n v="0"/>
    <m/>
    <m/>
    <x v="0"/>
  </r>
  <r>
    <x v="1"/>
    <s v="R_8qCLzMTms2c4ebj"/>
    <s v="ID"/>
    <n v="83864"/>
    <s v="Mountain"/>
    <x v="1"/>
    <s v="LLC"/>
    <m/>
    <x v="2"/>
    <n v="2009"/>
    <x v="26"/>
    <x v="5"/>
    <s v="6 - 10 years"/>
    <x v="3"/>
    <n v="26000"/>
    <n v="26000"/>
    <n v="4730"/>
    <n v="0.20138884615384614"/>
    <n v="100"/>
    <n v="35"/>
    <n v="7"/>
    <n v="44.5"/>
    <n v="0"/>
    <n v="0"/>
    <n v="3"/>
    <n v="0"/>
    <n v="2"/>
    <n v="0.5"/>
    <n v="6"/>
    <m/>
    <n v="2"/>
    <n v="0"/>
    <m/>
    <n v="0"/>
    <m/>
    <n v="0"/>
    <m/>
    <n v="44.5"/>
    <n v="10.5"/>
    <n v="100"/>
    <n v="0"/>
    <n v="0"/>
    <n v="100"/>
    <n v="0"/>
    <n v="0"/>
    <m/>
    <n v="0"/>
    <n v="0"/>
    <n v="0"/>
    <n v="0"/>
    <n v="0"/>
    <n v="0"/>
    <m/>
    <n v="0"/>
    <m/>
    <m/>
    <m/>
    <n v="100"/>
    <n v="0"/>
    <n v="0"/>
    <n v="0"/>
    <m/>
    <m/>
    <x v="0"/>
  </r>
  <r>
    <x v="1"/>
    <s v="R_wZESjgjHuB5AGcx"/>
    <s v="WY"/>
    <n v="82082"/>
    <s v="Mountain"/>
    <x v="1"/>
    <s v="Producer-Consumer Cooperative"/>
    <m/>
    <x v="1"/>
    <n v="2009"/>
    <x v="26"/>
    <x v="5"/>
    <s v="6 - 10 years"/>
    <x v="3"/>
    <n v="18000"/>
    <m/>
    <n v="10158"/>
    <n v="0.62471699999999997"/>
    <n v="100"/>
    <n v="16"/>
    <n v="5"/>
    <n v="52"/>
    <n v="0"/>
    <n v="0"/>
    <n v="5"/>
    <n v="10"/>
    <n v="7"/>
    <n v="0"/>
    <n v="5"/>
    <m/>
    <n v="0"/>
    <n v="0"/>
    <m/>
    <n v="0"/>
    <m/>
    <n v="0"/>
    <m/>
    <n v="52"/>
    <n v="22"/>
    <n v="100"/>
    <n v="100"/>
    <n v="0"/>
    <n v="0"/>
    <n v="0"/>
    <n v="0"/>
    <m/>
    <n v="0"/>
    <n v="0"/>
    <n v="0"/>
    <n v="0"/>
    <n v="0"/>
    <n v="0"/>
    <m/>
    <n v="0"/>
    <s v="direct to consumer"/>
    <m/>
    <m/>
    <n v="0"/>
    <n v="0"/>
    <n v="0"/>
    <n v="0"/>
    <m/>
    <m/>
    <x v="0"/>
  </r>
  <r>
    <x v="1"/>
    <s v="R_1ePIR0W5gjoBVLh"/>
    <s v="VT"/>
    <n v="5301"/>
    <s v="New England"/>
    <x v="2"/>
    <s v="Nonprofit"/>
    <m/>
    <x v="0"/>
    <n v="2009"/>
    <x v="26"/>
    <x v="5"/>
    <s v="6 - 10 years"/>
    <x v="1"/>
    <n v="213359"/>
    <n v="213359"/>
    <n v="183200"/>
    <n v="1.1065330405560581"/>
    <n v="100"/>
    <n v="33.707507065556172"/>
    <n v="1.044718057358724"/>
    <n v="0.55165237932311273"/>
    <n v="0"/>
    <n v="51.932658102072097"/>
    <n v="1.2523493267216288"/>
    <n v="0.89520479567302069"/>
    <n v="8.9384558420315052"/>
    <n v="0"/>
    <n v="1.3540558401567311"/>
    <m/>
    <n v="0"/>
    <n v="0.32339859110700742"/>
    <m/>
    <n v="0"/>
    <n v="0"/>
    <n v="0"/>
    <m/>
    <n v="0.55165237932311273"/>
    <n v="11.511115068968264"/>
    <n v="100"/>
    <n v="0.78693657169371811"/>
    <n v="0"/>
    <n v="47.586462253760089"/>
    <n v="7.6186146354266748"/>
    <n v="0"/>
    <n v="0"/>
    <n v="0"/>
    <n v="0"/>
    <n v="28.825125727060964"/>
    <n v="3.8821891741149894"/>
    <n v="11.300671637943561"/>
    <n v="0"/>
    <n v="0"/>
    <n v="0"/>
    <m/>
    <n v="0"/>
    <m/>
    <n v="47.586462253760089"/>
    <n v="0"/>
    <n v="44.007986539119514"/>
    <n v="0"/>
    <m/>
    <m/>
    <x v="2"/>
  </r>
  <r>
    <x v="1"/>
    <s v="R_3r3vH2cVDEkeoER"/>
    <s v="VT"/>
    <n v="5401"/>
    <s v="New England"/>
    <x v="2"/>
    <s v="Nonprofit"/>
    <m/>
    <x v="0"/>
    <n v="2008"/>
    <x v="28"/>
    <x v="5"/>
    <s v="6 - 10 years"/>
    <x v="3"/>
    <n v="585101"/>
    <n v="569636"/>
    <n v="606489"/>
    <n v="1.1474656905388985"/>
    <n v="100.00000000000001"/>
    <n v="70.367041408899723"/>
    <n v="3.1599126459704094"/>
    <n v="4.9154196715095253"/>
    <n v="2.4577098357547627"/>
    <n v="6.6709266970486416"/>
    <n v="2.633260538308674"/>
    <n v="0"/>
    <n v="3.5110140510782326"/>
    <n v="0"/>
    <n v="6.1442745893869066"/>
    <m/>
    <n v="0.1404405620431293"/>
    <n v="0"/>
    <n v="0"/>
    <n v="0"/>
    <n v="0"/>
    <n v="0"/>
    <m/>
    <n v="7.373129507264288"/>
    <n v="9.7957292025082694"/>
    <n v="100"/>
    <n v="0"/>
    <n v="0"/>
    <n v="100"/>
    <n v="0"/>
    <n v="0"/>
    <m/>
    <n v="0"/>
    <n v="0"/>
    <n v="0"/>
    <n v="0"/>
    <n v="0"/>
    <n v="0"/>
    <m/>
    <n v="0"/>
    <m/>
    <m/>
    <m/>
    <n v="100"/>
    <n v="0"/>
    <n v="0"/>
    <n v="0"/>
    <m/>
    <m/>
    <x v="0"/>
  </r>
  <r>
    <x v="1"/>
    <s v="R_9siMrBgXmWDpzi5"/>
    <s v="VT"/>
    <n v="5855"/>
    <s v="New England"/>
    <x v="2"/>
    <s v="Nonprofit"/>
    <m/>
    <x v="0"/>
    <n v="2009"/>
    <x v="26"/>
    <x v="5"/>
    <s v="6 - 10 years"/>
    <x v="2"/>
    <n v="76182"/>
    <m/>
    <n v="83960"/>
    <n v="1.2200220524533354"/>
    <n v="100"/>
    <n v="30.874480572729031"/>
    <n v="3.4742121443861929"/>
    <n v="15.634876028489032"/>
    <n v="0"/>
    <n v="32.448195479715849"/>
    <n v="10.089711577738262"/>
    <n v="1.8065166047807273"/>
    <n v="3.6329964158366583"/>
    <n v="0"/>
    <n v="0.39926412550407098"/>
    <m/>
    <n v="0"/>
    <n v="1.6397470508201808"/>
    <m/>
    <n v="0"/>
    <n v="0"/>
    <n v="0"/>
    <m/>
    <n v="15.634876028489032"/>
    <n v="7.4785241969416374"/>
    <n v="100"/>
    <n v="0"/>
    <n v="0"/>
    <n v="24"/>
    <n v="11"/>
    <n v="0"/>
    <m/>
    <n v="0"/>
    <n v="0"/>
    <n v="52"/>
    <n v="0"/>
    <n v="1"/>
    <n v="8"/>
    <m/>
    <n v="3"/>
    <s v="Corrections"/>
    <n v="1"/>
    <s v="Misc."/>
    <n v="24"/>
    <n v="0"/>
    <n v="61"/>
    <n v="4"/>
    <m/>
    <m/>
    <x v="1"/>
  </r>
  <r>
    <x v="1"/>
    <s v="R_5jLmjmX2dsrgcG9"/>
    <s v="MA"/>
    <n v="1852"/>
    <s v="New England"/>
    <x v="2"/>
    <s v="Nonprofit"/>
    <m/>
    <x v="0"/>
    <n v="2005"/>
    <x v="30"/>
    <x v="5"/>
    <s v="6 - 10 years"/>
    <x v="2"/>
    <n v="427393"/>
    <n v="301810"/>
    <n v="121797"/>
    <n v="0.31546908582966965"/>
    <n v="100"/>
    <n v="96.048861866737354"/>
    <n v="0"/>
    <n v="0"/>
    <n v="0"/>
    <n v="0"/>
    <n v="1.3717239322752726"/>
    <n v="0"/>
    <n v="0"/>
    <n v="0.34168847950697462"/>
    <n v="1.3689672310393957"/>
    <m/>
    <n v="0.86875849044100595"/>
    <n v="0"/>
    <n v="0"/>
    <n v="0"/>
    <n v="0"/>
    <n v="0"/>
    <m/>
    <n v="0"/>
    <n v="2.5794142009873759"/>
    <n v="100"/>
    <n v="81"/>
    <n v="0"/>
    <n v="0"/>
    <n v="0.5"/>
    <n v="0"/>
    <m/>
    <n v="0"/>
    <n v="1.3"/>
    <n v="0"/>
    <n v="0.5"/>
    <n v="0"/>
    <n v="15"/>
    <m/>
    <n v="0"/>
    <s v="SNAP CSA (MOVED TO csa)"/>
    <n v="1.7"/>
    <s v="Other"/>
    <n v="0"/>
    <n v="0"/>
    <n v="16.8"/>
    <n v="1.7"/>
    <m/>
    <m/>
    <x v="1"/>
  </r>
  <r>
    <x v="1"/>
    <s v="R_6RUeEdX5BnXw2vX"/>
    <s v="RI"/>
    <n v="2912"/>
    <s v="New England"/>
    <x v="2"/>
    <s v="No formal legal structure"/>
    <m/>
    <x v="3"/>
    <n v="2006"/>
    <x v="29"/>
    <x v="5"/>
    <s v="6 - 10 years"/>
    <x v="3"/>
    <n v="250729"/>
    <n v="248000"/>
    <n v="239963"/>
    <n v="1.0594667589309574"/>
    <n v="100"/>
    <n v="69.67258064516129"/>
    <n v="0"/>
    <n v="4.596774193548387"/>
    <n v="0"/>
    <n v="12.54032258064516"/>
    <n v="6.3782258064516126"/>
    <n v="0"/>
    <n v="6.8120967741935488"/>
    <n v="0"/>
    <n v="0"/>
    <m/>
    <n v="0"/>
    <n v="0"/>
    <n v="0"/>
    <n v="0"/>
    <n v="0"/>
    <n v="0"/>
    <m/>
    <n v="4.596774193548387"/>
    <n v="6.8120967741935488"/>
    <n v="100"/>
    <n v="100"/>
    <n v="0"/>
    <n v="0"/>
    <n v="0"/>
    <n v="0"/>
    <m/>
    <n v="0"/>
    <n v="0"/>
    <n v="0"/>
    <n v="0"/>
    <n v="0"/>
    <n v="0"/>
    <m/>
    <n v="0"/>
    <m/>
    <m/>
    <m/>
    <n v="0"/>
    <n v="0"/>
    <n v="0"/>
    <n v="0"/>
    <m/>
    <m/>
    <x v="0"/>
  </r>
  <r>
    <x v="1"/>
    <s v="R_2skBQwFfksqMs7j"/>
    <s v="VT"/>
    <n v="5701"/>
    <s v="New England"/>
    <x v="2"/>
    <s v="Nonprofit"/>
    <m/>
    <x v="0"/>
    <n v="2006"/>
    <x v="29"/>
    <x v="5"/>
    <s v="6 - 10 years"/>
    <x v="2"/>
    <n v="273800"/>
    <m/>
    <n v="283072"/>
    <n v="1.1444875967859753"/>
    <n v="100"/>
    <n v="45"/>
    <n v="0"/>
    <n v="30"/>
    <n v="0"/>
    <n v="0"/>
    <n v="5"/>
    <n v="0"/>
    <n v="5"/>
    <n v="0"/>
    <n v="15"/>
    <m/>
    <n v="0"/>
    <n v="0"/>
    <m/>
    <n v="0"/>
    <m/>
    <n v="0"/>
    <m/>
    <n v="30"/>
    <n v="20"/>
    <n v="100"/>
    <n v="0"/>
    <n v="0"/>
    <n v="75"/>
    <n v="15"/>
    <n v="0"/>
    <m/>
    <n v="0"/>
    <n v="0"/>
    <n v="5"/>
    <n v="5"/>
    <n v="0"/>
    <n v="0"/>
    <m/>
    <n v="0"/>
    <m/>
    <m/>
    <m/>
    <n v="75"/>
    <n v="0"/>
    <n v="10"/>
    <n v="0"/>
    <m/>
    <m/>
    <x v="2"/>
  </r>
  <r>
    <x v="1"/>
    <s v="R_8IavcfLY99cVgsR"/>
    <s v="OR"/>
    <n v="97124"/>
    <s v="Pacific"/>
    <x v="1"/>
    <s v="S Corp"/>
    <m/>
    <x v="2"/>
    <n v="2009"/>
    <x v="26"/>
    <x v="5"/>
    <s v="6 - 10 years"/>
    <x v="1"/>
    <n v="4000000"/>
    <n v="4000000"/>
    <n v="3462600"/>
    <n v="0.95827455000000006"/>
    <n v="100"/>
    <n v="0"/>
    <n v="0"/>
    <n v="75"/>
    <n v="0"/>
    <n v="10"/>
    <n v="15"/>
    <n v="0"/>
    <n v="0"/>
    <n v="0"/>
    <n v="0"/>
    <m/>
    <n v="0"/>
    <n v="0"/>
    <n v="0"/>
    <n v="0"/>
    <n v="0"/>
    <n v="0"/>
    <m/>
    <n v="75"/>
    <n v="0"/>
    <n v="100"/>
    <n v="0"/>
    <n v="0"/>
    <n v="0"/>
    <n v="100"/>
    <n v="0"/>
    <n v="0"/>
    <n v="0"/>
    <n v="0"/>
    <n v="0"/>
    <n v="0"/>
    <n v="0"/>
    <n v="0"/>
    <n v="0"/>
    <n v="0"/>
    <m/>
    <n v="0"/>
    <m/>
    <n v="0"/>
    <n v="0"/>
    <n v="0"/>
    <n v="0"/>
    <m/>
    <m/>
    <x v="0"/>
  </r>
  <r>
    <x v="1"/>
    <s v="R_4VMnCLHHXuZr0IR"/>
    <s v="HI"/>
    <n v="96720"/>
    <s v="Pacific"/>
    <x v="1"/>
    <s v="Nonprofit"/>
    <m/>
    <x v="0"/>
    <n v="2007"/>
    <x v="27"/>
    <x v="5"/>
    <s v="6 - 10 years"/>
    <x v="2"/>
    <n v="4018816"/>
    <n v="25810"/>
    <n v="3480532"/>
    <n v="0.95872737741663216"/>
    <n v="100"/>
    <n v="100"/>
    <n v="0"/>
    <n v="0"/>
    <n v="0"/>
    <n v="0"/>
    <n v="0"/>
    <n v="0"/>
    <n v="0"/>
    <n v="0"/>
    <n v="0"/>
    <m/>
    <n v="0"/>
    <n v="0"/>
    <n v="0"/>
    <n v="0"/>
    <n v="0"/>
    <n v="0"/>
    <m/>
    <n v="0"/>
    <n v="0"/>
    <n v="100"/>
    <n v="100"/>
    <n v="0"/>
    <n v="0"/>
    <n v="0"/>
    <n v="0"/>
    <n v="0"/>
    <n v="0"/>
    <n v="0"/>
    <n v="0"/>
    <n v="0"/>
    <n v="0"/>
    <n v="0"/>
    <n v="0"/>
    <n v="0"/>
    <m/>
    <n v="0"/>
    <m/>
    <n v="0"/>
    <n v="0"/>
    <n v="0"/>
    <n v="0"/>
    <m/>
    <m/>
    <x v="1"/>
  </r>
  <r>
    <x v="1"/>
    <s v="R_e9yfiMyngXXzFJj"/>
    <s v="CA"/>
    <n v="95627"/>
    <s v="Pacific"/>
    <x v="1"/>
    <s v="S Corp"/>
    <m/>
    <x v="2"/>
    <n v="2007"/>
    <x v="27"/>
    <x v="5"/>
    <s v="6 - 10 years"/>
    <x v="2"/>
    <n v="829921"/>
    <n v="760327"/>
    <n v="851397"/>
    <n v="1.1381670171016278"/>
    <n v="100"/>
    <n v="73"/>
    <n v="2"/>
    <n v="11"/>
    <n v="0"/>
    <n v="0"/>
    <n v="4"/>
    <n v="1"/>
    <n v="0"/>
    <n v="0"/>
    <n v="5"/>
    <m/>
    <n v="0"/>
    <n v="4"/>
    <s v="Nuts"/>
    <n v="0"/>
    <m/>
    <n v="0"/>
    <m/>
    <n v="11"/>
    <n v="10"/>
    <n v="100"/>
    <n v="34"/>
    <n v="0"/>
    <n v="33"/>
    <n v="33"/>
    <n v="0"/>
    <m/>
    <n v="0"/>
    <n v="0"/>
    <n v="0"/>
    <n v="0"/>
    <n v="0"/>
    <n v="0"/>
    <m/>
    <n v="0"/>
    <m/>
    <m/>
    <m/>
    <n v="33"/>
    <n v="0"/>
    <n v="0"/>
    <n v="0"/>
    <m/>
    <m/>
    <x v="2"/>
  </r>
  <r>
    <x v="1"/>
    <s v="R_5igmr4pgY2ILfp3"/>
    <s v="NC"/>
    <n v="27604"/>
    <s v="South Atlantic"/>
    <x v="0"/>
    <s v="LLC"/>
    <m/>
    <x v="2"/>
    <n v="2008"/>
    <x v="28"/>
    <x v="5"/>
    <s v="6 - 10 years"/>
    <x v="3"/>
    <n v="5900000"/>
    <n v="5700000"/>
    <n v="4589368"/>
    <n v="0.88152248745762707"/>
    <n v="100"/>
    <n v="88"/>
    <n v="0"/>
    <n v="0"/>
    <n v="1"/>
    <n v="3"/>
    <n v="0"/>
    <n v="1"/>
    <n v="1"/>
    <n v="1"/>
    <n v="5"/>
    <m/>
    <n v="0"/>
    <n v="0"/>
    <m/>
    <n v="0"/>
    <m/>
    <n v="0"/>
    <m/>
    <n v="1"/>
    <n v="8"/>
    <n v="100"/>
    <n v="0"/>
    <n v="0"/>
    <n v="100"/>
    <n v="0"/>
    <n v="0"/>
    <m/>
    <n v="0"/>
    <n v="0"/>
    <n v="0"/>
    <n v="0"/>
    <n v="0"/>
    <n v="0"/>
    <m/>
    <n v="0"/>
    <m/>
    <m/>
    <m/>
    <n v="100"/>
    <n v="0"/>
    <n v="0"/>
    <n v="0"/>
    <m/>
    <m/>
    <x v="0"/>
  </r>
  <r>
    <x v="1"/>
    <s v="R_0VA95bASrkQi9WR"/>
    <s v="MO"/>
    <n v="63143"/>
    <s v="West North Central"/>
    <x v="3"/>
    <s v="LLC"/>
    <m/>
    <x v="2"/>
    <n v="2008"/>
    <x v="28"/>
    <x v="5"/>
    <s v="6 - 10 years"/>
    <x v="1"/>
    <n v="432387"/>
    <n v="432387"/>
    <n v="451483"/>
    <n v="1.1558897029744186"/>
    <n v="100"/>
    <n v="44"/>
    <n v="12"/>
    <n v="21"/>
    <n v="0"/>
    <n v="4"/>
    <n v="6"/>
    <n v="8"/>
    <n v="0"/>
    <n v="0"/>
    <n v="4"/>
    <m/>
    <n v="1"/>
    <n v="0"/>
    <m/>
    <n v="0"/>
    <m/>
    <n v="0"/>
    <m/>
    <n v="21"/>
    <n v="13"/>
    <n v="100"/>
    <n v="0"/>
    <n v="0"/>
    <n v="3"/>
    <n v="97"/>
    <n v="0"/>
    <m/>
    <n v="0"/>
    <n v="0"/>
    <n v="0"/>
    <n v="0"/>
    <n v="0"/>
    <n v="0"/>
    <m/>
    <n v="0"/>
    <m/>
    <m/>
    <m/>
    <n v="3"/>
    <n v="0"/>
    <n v="0"/>
    <n v="0"/>
    <m/>
    <m/>
    <x v="0"/>
  </r>
  <r>
    <x v="1"/>
    <s v="R_1RC379aHweg2bel"/>
    <s v="NE"/>
    <n v="68623"/>
    <s v="West North Central"/>
    <x v="3"/>
    <s v="Producer-Consumer Cooperative"/>
    <m/>
    <x v="1"/>
    <n v="2006"/>
    <x v="29"/>
    <x v="5"/>
    <s v="6 - 10 years"/>
    <x v="2"/>
    <n v="155500"/>
    <n v="155500"/>
    <n v="115454"/>
    <n v="0.82191368488745975"/>
    <n v="100"/>
    <n v="6.5"/>
    <n v="0"/>
    <n v="57"/>
    <n v="0"/>
    <n v="6.4"/>
    <n v="8.5"/>
    <n v="2.2999999999999998"/>
    <n v="1.3"/>
    <n v="2.1"/>
    <n v="3.8"/>
    <m/>
    <n v="0.9"/>
    <n v="2.5"/>
    <s v="Personal &amp; Household Care Products"/>
    <n v="8.6999999999999993"/>
    <s v="Farm Products (animal feed, etc)"/>
    <n v="0"/>
    <m/>
    <n v="57"/>
    <n v="21.6"/>
    <n v="100"/>
    <n v="0"/>
    <n v="0"/>
    <n v="98.5"/>
    <n v="0.5"/>
    <n v="0"/>
    <m/>
    <n v="0"/>
    <n v="0"/>
    <n v="1"/>
    <n v="0"/>
    <n v="0"/>
    <n v="0"/>
    <m/>
    <n v="0"/>
    <m/>
    <m/>
    <m/>
    <n v="98.5"/>
    <n v="0"/>
    <n v="1"/>
    <n v="0"/>
    <m/>
    <m/>
    <x v="2"/>
  </r>
  <r>
    <x v="1"/>
    <s v="R_3DToUUgFfR1MNXn"/>
    <s v="MO"/>
    <n v="64112"/>
    <s v="West North Central"/>
    <x v="3"/>
    <s v="LLC"/>
    <m/>
    <x v="2"/>
    <n v="2008"/>
    <x v="28"/>
    <x v="5"/>
    <s v="6 - 10 years"/>
    <x v="2"/>
    <n v="75000"/>
    <n v="20000"/>
    <n v="44200"/>
    <n v="0.65239199999999997"/>
    <n v="100"/>
    <n v="40"/>
    <n v="10"/>
    <n v="25"/>
    <n v="0"/>
    <n v="20"/>
    <n v="0"/>
    <n v="3"/>
    <n v="0"/>
    <n v="0"/>
    <n v="2"/>
    <m/>
    <n v="0"/>
    <n v="0"/>
    <m/>
    <n v="0"/>
    <m/>
    <n v="0"/>
    <m/>
    <n v="25"/>
    <n v="5"/>
    <n v="100"/>
    <n v="25"/>
    <n v="15"/>
    <n v="20"/>
    <n v="0"/>
    <n v="35"/>
    <m/>
    <n v="5"/>
    <n v="0"/>
    <n v="0"/>
    <n v="0"/>
    <n v="0"/>
    <n v="0"/>
    <m/>
    <n v="0"/>
    <m/>
    <m/>
    <m/>
    <n v="35"/>
    <n v="35"/>
    <n v="0"/>
    <n v="0"/>
    <m/>
    <m/>
    <x v="0"/>
  </r>
  <r>
    <x v="1"/>
    <s v="R_3TRYbGcycJRXPjn"/>
    <s v="PA"/>
    <n v="19134"/>
    <s v="Middle Atlantic"/>
    <x v="2"/>
    <s v="Nonprofit"/>
    <m/>
    <x v="0"/>
    <n v="2008"/>
    <x v="28"/>
    <x v="5"/>
    <s v="6 - 10 years"/>
    <x v="1"/>
    <n v="3235000"/>
    <n v="2409000"/>
    <n v="3018516"/>
    <n v="1.044654170633694"/>
    <n v="100"/>
    <n v="21.461187214611872"/>
    <n v="1.8679950186799501"/>
    <n v="12.37027812370278"/>
    <n v="0"/>
    <n v="16.853466168534663"/>
    <n v="6.7662930676629305"/>
    <n v="0.70568700705687004"/>
    <n v="1.5774180157741802"/>
    <n v="0.41511000415110011"/>
    <n v="11.374014113740142"/>
    <m/>
    <n v="0"/>
    <n v="2.4906600249066"/>
    <m/>
    <n v="24.076380240763804"/>
    <m/>
    <n v="4.1511000415110001E-2"/>
    <m/>
    <n v="12.37027812370278"/>
    <n v="40.680780406807813"/>
    <n v="99.999999999999986"/>
    <n v="28.488501452885011"/>
    <n v="0"/>
    <n v="21.018887505188875"/>
    <n v="13.651473640514736"/>
    <n v="0"/>
    <n v="0"/>
    <n v="0.4421751764217518"/>
    <n v="0"/>
    <n v="11.965711913657119"/>
    <n v="10.438439186384391"/>
    <n v="7.8816521378165207"/>
    <n v="0"/>
    <n v="0"/>
    <n v="1.5046492320464924"/>
    <m/>
    <n v="4.6085097550850973"/>
    <m/>
    <n v="21.018887505188875"/>
    <n v="0"/>
    <n v="30.28580323785803"/>
    <n v="6.1131589871315892"/>
    <m/>
    <m/>
    <x v="2"/>
  </r>
  <r>
    <x v="1"/>
    <s v="R_5yuXuAXtqArWqY5"/>
    <s v="IL"/>
    <n v="60607"/>
    <s v="East North Central"/>
    <x v="3"/>
    <s v="S Corp"/>
    <m/>
    <x v="2"/>
    <n v="2009"/>
    <x v="26"/>
    <x v="5"/>
    <s v="6 - 10 years"/>
    <x v="1"/>
    <m/>
    <m/>
    <m/>
    <m/>
    <m/>
    <m/>
    <m/>
    <m/>
    <m/>
    <m/>
    <m/>
    <m/>
    <m/>
    <m/>
    <m/>
    <m/>
    <m/>
    <m/>
    <m/>
    <m/>
    <m/>
    <m/>
    <m/>
    <m/>
    <m/>
    <n v="0"/>
    <m/>
    <m/>
    <m/>
    <m/>
    <m/>
    <m/>
    <m/>
    <m/>
    <m/>
    <m/>
    <m/>
    <m/>
    <m/>
    <m/>
    <m/>
    <m/>
    <m/>
    <m/>
    <m/>
    <m/>
    <m/>
    <m/>
    <m/>
    <x v="3"/>
  </r>
  <r>
    <x v="1"/>
    <s v="R_db6msiYLcAVrhqd"/>
    <s v="NY"/>
    <n v="12180"/>
    <s v="Middle Atlantic"/>
    <x v="2"/>
    <s v="Nonprofit"/>
    <m/>
    <x v="0"/>
    <n v="2007"/>
    <x v="27"/>
    <x v="5"/>
    <s v="6 - 10 years"/>
    <x v="2"/>
    <m/>
    <m/>
    <m/>
    <m/>
    <m/>
    <m/>
    <m/>
    <m/>
    <m/>
    <m/>
    <m/>
    <m/>
    <m/>
    <m/>
    <m/>
    <m/>
    <m/>
    <m/>
    <m/>
    <m/>
    <m/>
    <m/>
    <m/>
    <m/>
    <m/>
    <n v="0"/>
    <m/>
    <m/>
    <m/>
    <m/>
    <m/>
    <m/>
    <m/>
    <m/>
    <m/>
    <m/>
    <m/>
    <m/>
    <m/>
    <m/>
    <m/>
    <m/>
    <m/>
    <m/>
    <m/>
    <m/>
    <m/>
    <m/>
    <m/>
    <x v="3"/>
  </r>
  <r>
    <x v="1"/>
    <s v="R_8ozXlvLrEX07pt3"/>
    <s v="CO"/>
    <n v="81039"/>
    <s v="Mountain"/>
    <x v="1"/>
    <s v="Producer Cooperative"/>
    <m/>
    <x v="1"/>
    <n v="2007"/>
    <x v="27"/>
    <x v="5"/>
    <s v="6 - 10 years"/>
    <x v="2"/>
    <n v="350500"/>
    <n v="290700"/>
    <m/>
    <m/>
    <n v="99.999999999999986"/>
    <n v="93.120055039559674"/>
    <n v="0"/>
    <n v="5.1599587203302368"/>
    <n v="0"/>
    <n v="0"/>
    <n v="1.0319917440660475"/>
    <n v="0"/>
    <n v="0"/>
    <n v="0"/>
    <n v="0.68799449604403162"/>
    <m/>
    <n v="0"/>
    <n v="0"/>
    <n v="0"/>
    <n v="0"/>
    <n v="0"/>
    <n v="0"/>
    <m/>
    <n v="5.1599587203302368"/>
    <n v="0.68799449604403162"/>
    <n v="0"/>
    <m/>
    <m/>
    <m/>
    <m/>
    <m/>
    <m/>
    <m/>
    <m/>
    <m/>
    <m/>
    <m/>
    <m/>
    <m/>
    <m/>
    <m/>
    <m/>
    <m/>
    <m/>
    <m/>
    <m/>
    <m/>
    <m/>
    <m/>
    <x v="3"/>
  </r>
  <r>
    <x v="1"/>
    <s v="R_3s7JrxfRcSLp5u3"/>
    <s v="MA"/>
    <n v="1226"/>
    <s v="New England"/>
    <x v="2"/>
    <s v="LLC"/>
    <m/>
    <x v="2"/>
    <n v="2008"/>
    <x v="28"/>
    <x v="5"/>
    <s v="6 - 10 years"/>
    <x v="2"/>
    <n v="2000000"/>
    <n v="1000000"/>
    <m/>
    <m/>
    <n v="100"/>
    <n v="40"/>
    <n v="5"/>
    <n v="5"/>
    <n v="5"/>
    <n v="15"/>
    <n v="5"/>
    <n v="5"/>
    <n v="10"/>
    <n v="5"/>
    <n v="0"/>
    <m/>
    <n v="5"/>
    <n v="0"/>
    <m/>
    <n v="0"/>
    <m/>
    <n v="0"/>
    <m/>
    <n v="10"/>
    <n v="25"/>
    <n v="0"/>
    <m/>
    <m/>
    <m/>
    <m/>
    <m/>
    <m/>
    <m/>
    <m/>
    <m/>
    <m/>
    <m/>
    <m/>
    <m/>
    <m/>
    <m/>
    <m/>
    <m/>
    <m/>
    <m/>
    <m/>
    <m/>
    <m/>
    <m/>
    <x v="3"/>
  </r>
  <r>
    <x v="1"/>
    <s v="R_0xqDOWdCiswOSxf"/>
    <s v="MD"/>
    <n v="21703"/>
    <s v="South Atlantic"/>
    <x v="0"/>
    <s v="S Corp"/>
    <m/>
    <x v="2"/>
    <n v="2009"/>
    <x v="26"/>
    <x v="5"/>
    <s v="6 - 10 years"/>
    <x v="3"/>
    <n v="2169634"/>
    <n v="2169633.94"/>
    <m/>
    <m/>
    <m/>
    <m/>
    <m/>
    <m/>
    <m/>
    <m/>
    <m/>
    <m/>
    <m/>
    <m/>
    <m/>
    <m/>
    <m/>
    <m/>
    <m/>
    <m/>
    <m/>
    <m/>
    <m/>
    <m/>
    <m/>
    <n v="0"/>
    <m/>
    <m/>
    <m/>
    <m/>
    <m/>
    <m/>
    <m/>
    <m/>
    <m/>
    <m/>
    <m/>
    <m/>
    <m/>
    <m/>
    <m/>
    <m/>
    <m/>
    <m/>
    <m/>
    <m/>
    <m/>
    <m/>
    <m/>
    <x v="3"/>
  </r>
  <r>
    <x v="1"/>
    <s v="R_26qu9Io5CKC7NSl"/>
    <s v="NC"/>
    <n v="28516"/>
    <s v="South Atlantic"/>
    <x v="0"/>
    <s v="S Corp"/>
    <m/>
    <x v="2"/>
    <n v="2009"/>
    <x v="26"/>
    <x v="5"/>
    <s v="6 - 10 years"/>
    <x v="3"/>
    <m/>
    <m/>
    <m/>
    <m/>
    <m/>
    <m/>
    <m/>
    <m/>
    <m/>
    <m/>
    <m/>
    <m/>
    <m/>
    <m/>
    <m/>
    <m/>
    <m/>
    <m/>
    <m/>
    <m/>
    <m/>
    <m/>
    <m/>
    <m/>
    <m/>
    <n v="0"/>
    <m/>
    <m/>
    <m/>
    <m/>
    <m/>
    <m/>
    <m/>
    <m/>
    <m/>
    <m/>
    <m/>
    <m/>
    <m/>
    <m/>
    <m/>
    <m/>
    <m/>
    <m/>
    <m/>
    <m/>
    <m/>
    <m/>
    <m/>
    <x v="3"/>
  </r>
  <r>
    <x v="1"/>
    <s v="R_cN256xqo7qwxxKR"/>
    <s v="VA"/>
    <n v="23188"/>
    <s v="South Atlantic"/>
    <x v="0"/>
    <s v="S Corp"/>
    <m/>
    <x v="2"/>
    <n v="2009"/>
    <x v="26"/>
    <x v="5"/>
    <s v="6 - 10 years"/>
    <x v="2"/>
    <m/>
    <m/>
    <m/>
    <m/>
    <m/>
    <m/>
    <m/>
    <m/>
    <m/>
    <m/>
    <m/>
    <m/>
    <m/>
    <m/>
    <m/>
    <m/>
    <m/>
    <m/>
    <m/>
    <m/>
    <m/>
    <m/>
    <m/>
    <m/>
    <m/>
    <n v="0"/>
    <m/>
    <m/>
    <m/>
    <m/>
    <m/>
    <m/>
    <m/>
    <m/>
    <m/>
    <m/>
    <m/>
    <m/>
    <m/>
    <m/>
    <m/>
    <m/>
    <m/>
    <m/>
    <m/>
    <m/>
    <m/>
    <m/>
    <m/>
    <x v="3"/>
  </r>
  <r>
    <x v="1"/>
    <s v="R_2f41u3cVvOVsRa0"/>
    <s v="NC"/>
    <n v="28403"/>
    <s v="South Atlantic"/>
    <x v="0"/>
    <s v="Nonprofit"/>
    <m/>
    <x v="0"/>
    <n v="2009"/>
    <x v="26"/>
    <x v="5"/>
    <s v="6 - 10 years"/>
    <x v="1"/>
    <n v="270000"/>
    <n v="270000"/>
    <m/>
    <m/>
    <m/>
    <m/>
    <m/>
    <m/>
    <m/>
    <m/>
    <m/>
    <m/>
    <m/>
    <m/>
    <m/>
    <m/>
    <m/>
    <m/>
    <m/>
    <m/>
    <m/>
    <m/>
    <m/>
    <m/>
    <m/>
    <n v="0"/>
    <m/>
    <m/>
    <m/>
    <m/>
    <m/>
    <m/>
    <m/>
    <m/>
    <m/>
    <m/>
    <m/>
    <m/>
    <m/>
    <m/>
    <m/>
    <m/>
    <m/>
    <m/>
    <m/>
    <m/>
    <m/>
    <m/>
    <m/>
    <x v="3"/>
  </r>
  <r>
    <x v="1"/>
    <s v="R_cOLGpON8Hv0cIBL"/>
    <s v="SC"/>
    <n v="29172"/>
    <s v="South Atlantic"/>
    <x v="0"/>
    <s v="Publicly-owned"/>
    <s v="State Government"/>
    <x v="1"/>
    <n v="2009"/>
    <x v="26"/>
    <x v="5"/>
    <s v="6 - 10 years"/>
    <x v="3"/>
    <m/>
    <m/>
    <m/>
    <m/>
    <m/>
    <m/>
    <m/>
    <m/>
    <m/>
    <m/>
    <m/>
    <m/>
    <m/>
    <m/>
    <m/>
    <m/>
    <m/>
    <m/>
    <m/>
    <m/>
    <m/>
    <m/>
    <m/>
    <m/>
    <m/>
    <n v="0"/>
    <m/>
    <m/>
    <m/>
    <m/>
    <m/>
    <m/>
    <m/>
    <m/>
    <m/>
    <m/>
    <m/>
    <m/>
    <m/>
    <m/>
    <m/>
    <m/>
    <m/>
    <m/>
    <m/>
    <m/>
    <m/>
    <m/>
    <m/>
    <x v="3"/>
  </r>
  <r>
    <x v="1"/>
    <s v="R_1C3l4yHnDFKHmno"/>
    <s v="MO"/>
    <n v="63110"/>
    <s v="West North Central"/>
    <x v="3"/>
    <s v="S Corp"/>
    <m/>
    <x v="2"/>
    <n v="2008"/>
    <x v="28"/>
    <x v="5"/>
    <s v="6 - 10 years"/>
    <x v="3"/>
    <m/>
    <m/>
    <m/>
    <m/>
    <m/>
    <m/>
    <m/>
    <m/>
    <m/>
    <m/>
    <m/>
    <m/>
    <m/>
    <m/>
    <m/>
    <m/>
    <m/>
    <m/>
    <m/>
    <m/>
    <m/>
    <m/>
    <m/>
    <m/>
    <m/>
    <n v="0"/>
    <m/>
    <m/>
    <m/>
    <m/>
    <m/>
    <m/>
    <m/>
    <m/>
    <m/>
    <m/>
    <m/>
    <m/>
    <m/>
    <m/>
    <m/>
    <m/>
    <m/>
    <m/>
    <m/>
    <m/>
    <m/>
    <m/>
    <m/>
    <x v="3"/>
  </r>
  <r>
    <x v="1"/>
    <s v="R_29WhAPNeFZgDQS9"/>
    <s v="OK"/>
    <n v="73108"/>
    <s v="West South Central"/>
    <x v="0"/>
    <s v="Producer-Consumer Cooperative"/>
    <s v="Hybrid customer/producer coop"/>
    <x v="1"/>
    <n v="2006"/>
    <x v="29"/>
    <x v="5"/>
    <s v="6 - 10 years"/>
    <x v="3"/>
    <m/>
    <m/>
    <m/>
    <m/>
    <m/>
    <m/>
    <m/>
    <m/>
    <m/>
    <m/>
    <m/>
    <m/>
    <m/>
    <m/>
    <m/>
    <m/>
    <m/>
    <m/>
    <m/>
    <m/>
    <m/>
    <m/>
    <m/>
    <m/>
    <m/>
    <n v="0"/>
    <m/>
    <m/>
    <m/>
    <m/>
    <m/>
    <m/>
    <m/>
    <m/>
    <m/>
    <m/>
    <m/>
    <m/>
    <m/>
    <m/>
    <m/>
    <m/>
    <m/>
    <m/>
    <m/>
    <m/>
    <m/>
    <m/>
    <m/>
    <x v="3"/>
  </r>
  <r>
    <x v="1"/>
    <s v="R_aYw4ZBQbgcXgZtH"/>
    <s v="TX"/>
    <n v="78676"/>
    <s v="West South Central"/>
    <x v="0"/>
    <s v="LLC"/>
    <m/>
    <x v="2"/>
    <n v="2008"/>
    <x v="28"/>
    <x v="5"/>
    <s v="6 - 10 years"/>
    <x v="3"/>
    <m/>
    <m/>
    <m/>
    <m/>
    <m/>
    <m/>
    <m/>
    <m/>
    <m/>
    <m/>
    <m/>
    <m/>
    <m/>
    <m/>
    <m/>
    <m/>
    <m/>
    <m/>
    <m/>
    <m/>
    <m/>
    <m/>
    <m/>
    <m/>
    <m/>
    <n v="0"/>
    <m/>
    <m/>
    <m/>
    <m/>
    <m/>
    <m/>
    <m/>
    <m/>
    <m/>
    <m/>
    <m/>
    <m/>
    <m/>
    <m/>
    <m/>
    <m/>
    <m/>
    <m/>
    <m/>
    <m/>
    <m/>
    <m/>
    <m/>
    <x v="3"/>
  </r>
  <r>
    <x v="1"/>
    <s v="R_1IaxoGmmggXAT6F"/>
    <s v="IL"/>
    <n v="61104"/>
    <s v="East North Central"/>
    <x v="3"/>
    <s v="Nonprofit"/>
    <m/>
    <x v="0"/>
    <m/>
    <x v="31"/>
    <x v="6"/>
    <m/>
    <x v="2"/>
    <n v="7000"/>
    <n v="7000"/>
    <m/>
    <m/>
    <n v="100"/>
    <n v="94.285714285714278"/>
    <n v="0"/>
    <n v="0"/>
    <n v="0"/>
    <n v="0"/>
    <n v="0"/>
    <n v="2.8571428571428572"/>
    <n v="0"/>
    <n v="0"/>
    <n v="0"/>
    <m/>
    <n v="0"/>
    <n v="2.8571428571428572"/>
    <m/>
    <n v="0"/>
    <n v="0"/>
    <n v="0"/>
    <m/>
    <n v="0"/>
    <n v="5.7142857142857144"/>
    <n v="100"/>
    <n v="100"/>
    <n v="0"/>
    <n v="0"/>
    <n v="0"/>
    <n v="0"/>
    <n v="0"/>
    <n v="0"/>
    <n v="0"/>
    <n v="0"/>
    <n v="0"/>
    <n v="0"/>
    <n v="0"/>
    <n v="0"/>
    <n v="0"/>
    <m/>
    <n v="0"/>
    <m/>
    <n v="0"/>
    <n v="0"/>
    <n v="0"/>
    <n v="0"/>
    <m/>
    <m/>
    <x v="1"/>
  </r>
  <r>
    <x v="1"/>
    <s v="R_aWCSsYiLTtGPxpr"/>
    <s v="CA"/>
    <n v="90087"/>
    <s v="Pacific"/>
    <x v="1"/>
    <s v="Nonprofit"/>
    <m/>
    <x v="0"/>
    <m/>
    <x v="31"/>
    <x v="6"/>
    <m/>
    <x v="2"/>
    <m/>
    <m/>
    <m/>
    <m/>
    <m/>
    <m/>
    <m/>
    <m/>
    <m/>
    <m/>
    <m/>
    <m/>
    <m/>
    <m/>
    <m/>
    <m/>
    <m/>
    <m/>
    <m/>
    <m/>
    <m/>
    <m/>
    <m/>
    <m/>
    <m/>
    <n v="0"/>
    <m/>
    <m/>
    <m/>
    <m/>
    <m/>
    <m/>
    <m/>
    <m/>
    <m/>
    <m/>
    <m/>
    <m/>
    <m/>
    <m/>
    <m/>
    <m/>
    <m/>
    <m/>
    <m/>
    <m/>
    <m/>
    <m/>
    <m/>
    <x v="3"/>
  </r>
  <r>
    <x v="2"/>
    <s v="R_210Mc1oGbUCRqiE"/>
    <s v="OH"/>
    <n v="45208"/>
    <s v="East North Central"/>
    <x v="3"/>
    <s v="LLC"/>
    <m/>
    <x v="2"/>
    <n v="2015"/>
    <x v="2"/>
    <x v="0"/>
    <s v="0 - 2 years"/>
    <x v="2"/>
    <n v="380000"/>
    <n v="380000"/>
    <n v="310000"/>
    <n v="0.81578947368421051"/>
    <n v="100"/>
    <n v="80"/>
    <n v="0"/>
    <n v="10"/>
    <n v="0"/>
    <n v="3"/>
    <n v="3"/>
    <n v="1"/>
    <n v="1"/>
    <n v="0"/>
    <n v="2"/>
    <n v="0"/>
    <n v="0"/>
    <n v="0"/>
    <m/>
    <n v="0"/>
    <m/>
    <n v="0"/>
    <m/>
    <n v="10"/>
    <n v="4"/>
    <n v="100"/>
    <n v="6"/>
    <n v="0"/>
    <n v="2"/>
    <n v="92"/>
    <n v="0"/>
    <m/>
    <n v="0"/>
    <n v="0"/>
    <n v="0"/>
    <n v="0"/>
    <n v="0"/>
    <n v="0"/>
    <m/>
    <n v="0"/>
    <m/>
    <n v="0"/>
    <m/>
    <n v="2"/>
    <n v="0"/>
    <n v="0"/>
    <n v="0"/>
    <m/>
    <m/>
    <x v="0"/>
  </r>
  <r>
    <x v="2"/>
    <s v="R_2f6uaPOtbQEDYc8"/>
    <s v="MI"/>
    <n v="49001"/>
    <s v="East North Central"/>
    <x v="3"/>
    <s v="Publicly-owned"/>
    <m/>
    <x v="1"/>
    <n v="2016"/>
    <x v="0"/>
    <x v="0"/>
    <s v="0 - 2 years"/>
    <x v="1"/>
    <n v="6394.28"/>
    <n v="6394.28"/>
    <n v="5342.55"/>
    <n v="0.83552018366414993"/>
    <n v="100"/>
    <n v="100"/>
    <n v="0"/>
    <n v="0"/>
    <n v="0"/>
    <n v="0"/>
    <n v="0"/>
    <n v="0"/>
    <n v="0"/>
    <n v="0"/>
    <n v="0"/>
    <n v="0"/>
    <n v="0"/>
    <n v="0"/>
    <m/>
    <n v="0"/>
    <m/>
    <n v="0"/>
    <m/>
    <n v="0"/>
    <n v="0"/>
    <n v="100"/>
    <n v="0"/>
    <n v="0"/>
    <n v="0"/>
    <n v="0"/>
    <n v="0"/>
    <s v="ND"/>
    <n v="0"/>
    <n v="0"/>
    <n v="0"/>
    <n v="41.547758308988655"/>
    <n v="58.452241691011345"/>
    <n v="0"/>
    <s v="ND"/>
    <n v="0"/>
    <m/>
    <n v="0"/>
    <m/>
    <n v="0"/>
    <n v="0"/>
    <n v="100"/>
    <n v="0"/>
    <m/>
    <m/>
    <x v="2"/>
  </r>
  <r>
    <x v="2"/>
    <s v="R_22twU1lZVbuPRWG"/>
    <s v="OH"/>
    <n v="43615"/>
    <s v="East North Central"/>
    <x v="3"/>
    <s v="Nonprofit"/>
    <m/>
    <x v="0"/>
    <n v="2016"/>
    <x v="0"/>
    <x v="0"/>
    <s v="0 - 2 years"/>
    <x v="1"/>
    <n v="7100"/>
    <m/>
    <n v="51000"/>
    <n v="7.183098591549296"/>
    <n v="100"/>
    <n v="100"/>
    <n v="0"/>
    <n v="0"/>
    <n v="0"/>
    <n v="0"/>
    <n v="0"/>
    <n v="0"/>
    <n v="0"/>
    <n v="0"/>
    <n v="0"/>
    <n v="0"/>
    <n v="0"/>
    <n v="0"/>
    <m/>
    <n v="0"/>
    <m/>
    <n v="0"/>
    <m/>
    <n v="0"/>
    <n v="0"/>
    <n v="100"/>
    <n v="0"/>
    <n v="0"/>
    <n v="0"/>
    <n v="0"/>
    <n v="100"/>
    <m/>
    <n v="0"/>
    <n v="0"/>
    <n v="0"/>
    <n v="0"/>
    <n v="0"/>
    <n v="0"/>
    <m/>
    <n v="0"/>
    <m/>
    <n v="0"/>
    <m/>
    <n v="0"/>
    <n v="100"/>
    <n v="0"/>
    <n v="0"/>
    <m/>
    <m/>
    <x v="1"/>
  </r>
  <r>
    <x v="2"/>
    <s v="R_3MsC3jj7LuMZR6B"/>
    <s v="CA"/>
    <n v="93721"/>
    <s v="Pacific"/>
    <x v="1"/>
    <s v="B Corp"/>
    <m/>
    <x v="2"/>
    <n v="2015"/>
    <x v="2"/>
    <x v="0"/>
    <s v="0 - 2 years"/>
    <x v="2"/>
    <n v="611000"/>
    <n v="611000"/>
    <n v="955000"/>
    <n v="1.5630114566284778"/>
    <n v="100"/>
    <n v="90"/>
    <n v="1"/>
    <n v="1"/>
    <n v="0"/>
    <n v="0"/>
    <n v="5"/>
    <n v="0"/>
    <n v="0"/>
    <n v="1"/>
    <n v="2"/>
    <n v="0"/>
    <n v="0"/>
    <n v="0"/>
    <m/>
    <n v="0"/>
    <m/>
    <n v="0"/>
    <m/>
    <n v="1"/>
    <n v="3"/>
    <n v="100"/>
    <n v="66"/>
    <n v="0"/>
    <n v="5"/>
    <n v="10"/>
    <n v="0"/>
    <m/>
    <n v="0"/>
    <n v="0"/>
    <n v="0"/>
    <n v="10"/>
    <n v="3"/>
    <n v="0"/>
    <m/>
    <n v="6"/>
    <m/>
    <n v="0"/>
    <m/>
    <n v="5"/>
    <n v="0"/>
    <n v="13"/>
    <n v="6"/>
    <m/>
    <m/>
    <x v="1"/>
  </r>
  <r>
    <x v="2"/>
    <s v="R_1hSeAs6KQUKLfpd"/>
    <s v="AK"/>
    <n v="99603"/>
    <s v="Pacific"/>
    <x v="1"/>
    <s v="Nonprofit"/>
    <m/>
    <x v="0"/>
    <n v="2016"/>
    <x v="0"/>
    <x v="0"/>
    <s v="0 - 2 years"/>
    <x v="3"/>
    <n v="29000"/>
    <n v="19500"/>
    <n v="38000"/>
    <n v="1.3103448275862069"/>
    <n v="100"/>
    <n v="66.933333333333337"/>
    <n v="0"/>
    <n v="10.76923076923077"/>
    <n v="7.8051282051282049"/>
    <n v="0"/>
    <n v="9.8000000000000007"/>
    <n v="0"/>
    <n v="0"/>
    <n v="0"/>
    <n v="1.0256410256410255"/>
    <n v="0"/>
    <n v="2.5641025641025639"/>
    <n v="0"/>
    <m/>
    <n v="0"/>
    <m/>
    <n v="1.1025641025641024"/>
    <m/>
    <n v="18.574358974358976"/>
    <n v="4.6923076923076916"/>
    <n v="100"/>
    <n v="102.56410256410255"/>
    <n v="0"/>
    <n v="0"/>
    <n v="10.256410256410255"/>
    <n v="0"/>
    <m/>
    <n v="0"/>
    <n v="0"/>
    <n v="0"/>
    <n v="0"/>
    <n v="0"/>
    <n v="0"/>
    <s v="ND"/>
    <n v="0"/>
    <m/>
    <n v="-12.820512820512819"/>
    <m/>
    <n v="0"/>
    <n v="0"/>
    <n v="0"/>
    <n v="-12.820512820512819"/>
    <m/>
    <m/>
    <x v="1"/>
  </r>
  <r>
    <x v="2"/>
    <s v="R_ULncsrXDwtcuI81"/>
    <s v="LA"/>
    <n v="70117"/>
    <s v="West South Central"/>
    <x v="0"/>
    <s v="Nonprofit"/>
    <m/>
    <x v="0"/>
    <n v="2015"/>
    <x v="2"/>
    <x v="0"/>
    <s v="0 - 2 years"/>
    <x v="1"/>
    <n v="300000"/>
    <n v="36000"/>
    <n v="280000"/>
    <n v="0.93333333333333335"/>
    <n v="100"/>
    <n v="55"/>
    <n v="0"/>
    <n v="0"/>
    <n v="30"/>
    <n v="0"/>
    <n v="5"/>
    <n v="0"/>
    <n v="5"/>
    <n v="0"/>
    <n v="5"/>
    <n v="0"/>
    <n v="0"/>
    <n v="0"/>
    <m/>
    <n v="0"/>
    <m/>
    <n v="0"/>
    <m/>
    <n v="30"/>
    <n v="10"/>
    <n v="100"/>
    <n v="96"/>
    <n v="2"/>
    <n v="2"/>
    <n v="0"/>
    <n v="0"/>
    <m/>
    <n v="0"/>
    <n v="0"/>
    <n v="0"/>
    <n v="0"/>
    <n v="0"/>
    <n v="0"/>
    <m/>
    <n v="0"/>
    <m/>
    <n v="0"/>
    <m/>
    <n v="4"/>
    <n v="0"/>
    <n v="0"/>
    <n v="0"/>
    <m/>
    <m/>
    <x v="1"/>
  </r>
  <r>
    <x v="2"/>
    <s v="R_9LhOErmAvtw4KiZ"/>
    <s v="TX"/>
    <n v="75201"/>
    <s v="West South Central"/>
    <x v="0"/>
    <s v="Nonprofit"/>
    <m/>
    <x v="0"/>
    <n v="2015"/>
    <x v="2"/>
    <x v="0"/>
    <s v="0 - 2 years"/>
    <x v="1"/>
    <n v="20193"/>
    <n v="20193"/>
    <n v="70955"/>
    <n v="3.5138414301985836"/>
    <n v="99.999999999999986"/>
    <n v="86.31803100084187"/>
    <n v="0"/>
    <n v="0.75174565443470509"/>
    <n v="0"/>
    <n v="0"/>
    <n v="12.509285395929282"/>
    <n v="0"/>
    <n v="0"/>
    <n v="0"/>
    <n v="0.4209379487941366"/>
    <n v="0"/>
    <n v="0"/>
    <n v="0"/>
    <m/>
    <n v="0"/>
    <m/>
    <n v="0"/>
    <m/>
    <n v="0.75174565443470509"/>
    <n v="0.4209379487941366"/>
    <n v="100"/>
    <n v="0"/>
    <n v="0"/>
    <n v="0"/>
    <n v="100"/>
    <n v="0"/>
    <s v="ND"/>
    <n v="0"/>
    <n v="0"/>
    <n v="0"/>
    <n v="0"/>
    <n v="0"/>
    <n v="0"/>
    <s v="ND"/>
    <n v="0"/>
    <m/>
    <n v="0"/>
    <m/>
    <n v="0"/>
    <n v="0"/>
    <n v="0"/>
    <n v="0"/>
    <m/>
    <m/>
    <x v="1"/>
  </r>
  <r>
    <x v="2"/>
    <s v="R_1Qo0KbzbkzOFErc"/>
    <s v="GA"/>
    <n v="30344"/>
    <s v="South Atlantic"/>
    <x v="0"/>
    <s v="Nonprofit"/>
    <m/>
    <x v="0"/>
    <n v="2016"/>
    <x v="0"/>
    <x v="0"/>
    <s v="0 - 2 years"/>
    <x v="1"/>
    <n v="601035"/>
    <n v="261736"/>
    <n v="574691"/>
    <n v="0.95616894190854107"/>
    <n v="100"/>
    <n v="88"/>
    <n v="0"/>
    <n v="0"/>
    <n v="0"/>
    <n v="3"/>
    <n v="5"/>
    <n v="1"/>
    <n v="0"/>
    <n v="0"/>
    <n v="3"/>
    <n v="0"/>
    <n v="0"/>
    <n v="0"/>
    <m/>
    <n v="0"/>
    <m/>
    <n v="0"/>
    <m/>
    <n v="0"/>
    <n v="4"/>
    <n v="99.997086835590068"/>
    <n v="0"/>
    <n v="0"/>
    <n v="6.07"/>
    <n v="54.82203441635847"/>
    <n v="0"/>
    <s v="ND"/>
    <n v="0"/>
    <n v="0"/>
    <n v="13.250756487453005"/>
    <n v="13.737888559464498"/>
    <n v="8.0542989882935476"/>
    <n v="0"/>
    <s v="ND"/>
    <n v="3.4897759574533116"/>
    <m/>
    <n v="0.57233242656722805"/>
    <m/>
    <n v="6.07"/>
    <n v="0"/>
    <n v="35.04294403521105"/>
    <n v="4.0621083840205401"/>
    <m/>
    <m/>
    <x v="2"/>
  </r>
  <r>
    <x v="2"/>
    <s v="R_1GvpWYVh78251C0"/>
    <s v="OH"/>
    <n v="44074"/>
    <s v="East North Central"/>
    <x v="3"/>
    <s v="Nonprofit"/>
    <m/>
    <x v="0"/>
    <n v="2016"/>
    <x v="0"/>
    <x v="0"/>
    <s v="0 - 2 years"/>
    <x v="1"/>
    <n v="267931"/>
    <n v="40843"/>
    <n v="40657"/>
    <n v="0.15174429237378281"/>
    <m/>
    <m/>
    <m/>
    <m/>
    <m/>
    <m/>
    <m/>
    <m/>
    <m/>
    <m/>
    <m/>
    <m/>
    <m/>
    <m/>
    <m/>
    <m/>
    <m/>
    <m/>
    <m/>
    <m/>
    <m/>
    <n v="0"/>
    <m/>
    <m/>
    <m/>
    <m/>
    <m/>
    <m/>
    <m/>
    <m/>
    <m/>
    <m/>
    <m/>
    <m/>
    <m/>
    <m/>
    <m/>
    <m/>
    <m/>
    <m/>
    <m/>
    <m/>
    <m/>
    <m/>
    <m/>
    <x v="2"/>
  </r>
  <r>
    <x v="2"/>
    <s v="R_2wymJfdPl1gAvYq"/>
    <s v="PA"/>
    <n v="17102"/>
    <s v="Middle Atlantic"/>
    <x v="2"/>
    <s v="LLC"/>
    <m/>
    <x v="2"/>
    <n v="2015"/>
    <x v="2"/>
    <x v="0"/>
    <s v="0 - 2 years"/>
    <x v="3"/>
    <n v="389061"/>
    <n v="389061"/>
    <m/>
    <m/>
    <m/>
    <m/>
    <m/>
    <m/>
    <m/>
    <m/>
    <m/>
    <m/>
    <m/>
    <m/>
    <m/>
    <m/>
    <m/>
    <m/>
    <m/>
    <m/>
    <m/>
    <m/>
    <m/>
    <m/>
    <m/>
    <n v="0"/>
    <m/>
    <m/>
    <m/>
    <m/>
    <m/>
    <m/>
    <m/>
    <m/>
    <m/>
    <m/>
    <m/>
    <m/>
    <m/>
    <m/>
    <m/>
    <m/>
    <m/>
    <m/>
    <m/>
    <m/>
    <m/>
    <m/>
    <m/>
    <x v="3"/>
  </r>
  <r>
    <x v="2"/>
    <s v="R_1plr9TW2MXjNtZb"/>
    <s v="OR"/>
    <n v="97540"/>
    <s v="Pacific"/>
    <x v="1"/>
    <s v="No formal legal structure"/>
    <m/>
    <x v="3"/>
    <n v="2016"/>
    <x v="0"/>
    <x v="0"/>
    <s v="0 - 2 years"/>
    <x v="2"/>
    <m/>
    <m/>
    <m/>
    <m/>
    <m/>
    <m/>
    <m/>
    <m/>
    <m/>
    <m/>
    <m/>
    <m/>
    <m/>
    <m/>
    <m/>
    <m/>
    <m/>
    <m/>
    <m/>
    <m/>
    <m/>
    <m/>
    <m/>
    <m/>
    <m/>
    <n v="0"/>
    <m/>
    <m/>
    <m/>
    <m/>
    <m/>
    <m/>
    <m/>
    <m/>
    <m/>
    <m/>
    <m/>
    <m/>
    <m/>
    <m/>
    <m/>
    <m/>
    <m/>
    <m/>
    <m/>
    <m/>
    <m/>
    <m/>
    <m/>
    <x v="3"/>
  </r>
  <r>
    <x v="2"/>
    <s v="R_5gM9sgV4NXbZolP"/>
    <s v="MD"/>
    <n v="21601"/>
    <s v="South Atlantic"/>
    <x v="0"/>
    <s v="B Corp"/>
    <m/>
    <x v="2"/>
    <n v="2016"/>
    <x v="0"/>
    <x v="0"/>
    <s v="0 - 2 years"/>
    <x v="1"/>
    <m/>
    <n v="20000"/>
    <n v="100000"/>
    <m/>
    <m/>
    <m/>
    <m/>
    <m/>
    <m/>
    <m/>
    <m/>
    <m/>
    <m/>
    <m/>
    <m/>
    <m/>
    <m/>
    <m/>
    <m/>
    <m/>
    <m/>
    <m/>
    <m/>
    <m/>
    <m/>
    <n v="0"/>
    <m/>
    <m/>
    <m/>
    <m/>
    <m/>
    <m/>
    <m/>
    <m/>
    <m/>
    <m/>
    <m/>
    <m/>
    <m/>
    <m/>
    <m/>
    <m/>
    <m/>
    <m/>
    <m/>
    <m/>
    <m/>
    <m/>
    <m/>
    <x v="1"/>
  </r>
  <r>
    <x v="2"/>
    <s v="R_1ImjU7u8tIs2OGW"/>
    <s v="SC"/>
    <n v="29571"/>
    <s v="South Atlantic"/>
    <x v="0"/>
    <s v="Nonprofit"/>
    <m/>
    <x v="0"/>
    <n v="2015"/>
    <x v="2"/>
    <x v="0"/>
    <s v="0 - 2 years"/>
    <x v="2"/>
    <m/>
    <m/>
    <m/>
    <m/>
    <m/>
    <m/>
    <m/>
    <m/>
    <m/>
    <m/>
    <m/>
    <m/>
    <m/>
    <m/>
    <m/>
    <m/>
    <m/>
    <m/>
    <m/>
    <m/>
    <m/>
    <m/>
    <m/>
    <m/>
    <m/>
    <n v="0"/>
    <m/>
    <m/>
    <m/>
    <m/>
    <m/>
    <m/>
    <m/>
    <m/>
    <m/>
    <m/>
    <m/>
    <m/>
    <m/>
    <m/>
    <m/>
    <m/>
    <m/>
    <m/>
    <m/>
    <m/>
    <m/>
    <m/>
    <m/>
    <x v="3"/>
  </r>
  <r>
    <x v="2"/>
    <s v="R_1mWOF5OnDdfgLOp"/>
    <s v="DC"/>
    <n v="20001"/>
    <s v="South Atlantic"/>
    <x v="0"/>
    <s v="Nonprofit"/>
    <m/>
    <x v="0"/>
    <n v="1989"/>
    <x v="43"/>
    <x v="1"/>
    <s v="11+ years"/>
    <x v="1"/>
    <n v="14633226"/>
    <n v="7681812"/>
    <n v="14800940"/>
    <n v="1.0114611774601172"/>
    <n v="100.00000000000001"/>
    <n v="1.4578591613541181"/>
    <n v="0"/>
    <n v="0"/>
    <n v="0"/>
    <n v="0"/>
    <n v="0"/>
    <n v="0"/>
    <n v="0"/>
    <n v="0"/>
    <n v="98.542140838645892"/>
    <n v="0"/>
    <n v="0"/>
    <n v="0"/>
    <m/>
    <n v="0"/>
    <m/>
    <n v="0"/>
    <m/>
    <n v="0"/>
    <n v="98.542140838645892"/>
    <n v="100.03442052474077"/>
    <n v="0"/>
    <n v="0"/>
    <n v="0"/>
    <n v="2.8749857455506591"/>
    <n v="0"/>
    <s v="ND"/>
    <n v="0"/>
    <n v="0"/>
    <n v="60.738911600544242"/>
    <n v="0"/>
    <n v="0"/>
    <n v="6.6130230732020001"/>
    <s v="ND"/>
    <n v="28.807500105443872"/>
    <m/>
    <n v="1"/>
    <s v="resolving missing percent"/>
    <n v="0"/>
    <n v="0"/>
    <n v="67.351934673746243"/>
    <n v="29.807500105443872"/>
    <m/>
    <m/>
    <x v="2"/>
  </r>
  <r>
    <x v="2"/>
    <s v="R_2cpV8LPk9gz0GMM"/>
    <s v="MT"/>
    <n v="59821"/>
    <s v="Mountain"/>
    <x v="1"/>
    <s v="Producer Cooperative"/>
    <m/>
    <x v="1"/>
    <n v="2003"/>
    <x v="4"/>
    <x v="2"/>
    <s v="11+ years"/>
    <x v="2"/>
    <m/>
    <n v="2620900"/>
    <n v="2689576"/>
    <m/>
    <n v="100.00000000000001"/>
    <n v="35.802434278301348"/>
    <n v="5.426990728375749"/>
    <n v="9.1800908085008981"/>
    <n v="0"/>
    <n v="13.897897668739745"/>
    <n v="26.640123621656681"/>
    <n v="1.367240260979053"/>
    <n v="0"/>
    <n v="0"/>
    <n v="4.1646762562478541"/>
    <n v="0"/>
    <n v="0"/>
    <n v="3.5205463771986722"/>
    <m/>
    <n v="0"/>
    <m/>
    <n v="0"/>
    <m/>
    <n v="9.1800908085008981"/>
    <n v="9.0524628944255792"/>
    <n v="100.0332710137739"/>
    <n v="6.5279865694990269"/>
    <n v="18.973024533557176"/>
    <n v="0"/>
    <n v="25.351444160402913"/>
    <n v="2.0448319279636764"/>
    <s v="ND"/>
    <n v="0"/>
    <n v="0"/>
    <n v="1.2219848143767409"/>
    <n v="2.0985157770231599"/>
    <n v="3.8154832309511999"/>
    <n v="0"/>
    <s v="ND"/>
    <n v="0"/>
    <m/>
    <n v="40"/>
    <s v="resolving missing percent"/>
    <n v="18.973024533557176"/>
    <n v="2.0448319279636764"/>
    <n v="7.1359838223511005"/>
    <n v="40"/>
    <m/>
    <m/>
    <x v="0"/>
  </r>
  <r>
    <x v="2"/>
    <s v="R_1nSGwmYqHPDPeVl"/>
    <s v="MI"/>
    <n v="48813"/>
    <s v="East North Central"/>
    <x v="3"/>
    <s v="Producer Cooperative"/>
    <m/>
    <x v="1"/>
    <n v="1997"/>
    <x v="14"/>
    <x v="3"/>
    <s v="11+ years"/>
    <x v="1"/>
    <n v="1000000"/>
    <n v="950000"/>
    <m/>
    <m/>
    <n v="100"/>
    <n v="0"/>
    <n v="0"/>
    <n v="10"/>
    <n v="0"/>
    <n v="0"/>
    <n v="90"/>
    <n v="0"/>
    <n v="0"/>
    <n v="0"/>
    <n v="0"/>
    <n v="0"/>
    <n v="0"/>
    <n v="0"/>
    <m/>
    <n v="0"/>
    <m/>
    <n v="0"/>
    <m/>
    <n v="10"/>
    <n v="0"/>
    <n v="100"/>
    <n v="0"/>
    <n v="75"/>
    <n v="10"/>
    <n v="5"/>
    <n v="7"/>
    <m/>
    <n v="0"/>
    <n v="0"/>
    <n v="0"/>
    <n v="3"/>
    <n v="0"/>
    <n v="0"/>
    <m/>
    <n v="0"/>
    <m/>
    <n v="0"/>
    <m/>
    <n v="85"/>
    <n v="7"/>
    <n v="3"/>
    <n v="0"/>
    <m/>
    <m/>
    <x v="3"/>
  </r>
  <r>
    <x v="2"/>
    <s v="R_3hfnpwHDIhcBQYJ"/>
    <s v="MI"/>
    <n v="48207"/>
    <s v="East North Central"/>
    <x v="3"/>
    <s v="Nonprofit"/>
    <m/>
    <x v="0"/>
    <n v="1891"/>
    <x v="44"/>
    <x v="1"/>
    <s v="11+ years"/>
    <x v="2"/>
    <n v="98800"/>
    <n v="28000"/>
    <n v="77566"/>
    <n v="0.78508097165991908"/>
    <n v="100"/>
    <n v="100"/>
    <n v="0"/>
    <n v="0"/>
    <n v="0"/>
    <n v="0"/>
    <n v="0"/>
    <n v="0"/>
    <n v="0"/>
    <n v="0"/>
    <n v="0"/>
    <n v="0"/>
    <n v="0"/>
    <n v="0"/>
    <m/>
    <n v="0"/>
    <m/>
    <n v="0"/>
    <m/>
    <n v="0"/>
    <n v="0"/>
    <n v="100"/>
    <n v="19"/>
    <n v="0"/>
    <n v="13"/>
    <n v="44"/>
    <n v="9"/>
    <m/>
    <n v="6"/>
    <n v="0"/>
    <n v="0"/>
    <n v="6"/>
    <n v="0"/>
    <n v="0"/>
    <m/>
    <n v="3"/>
    <m/>
    <n v="0"/>
    <m/>
    <n v="13"/>
    <n v="9"/>
    <n v="6"/>
    <n v="3"/>
    <m/>
    <m/>
    <x v="1"/>
  </r>
  <r>
    <x v="2"/>
    <s v="R_3GwdKAVLgzLkpVc"/>
    <s v="NY"/>
    <n v="12601"/>
    <s v="Middle Atlantic"/>
    <x v="2"/>
    <s v="LLC"/>
    <m/>
    <x v="2"/>
    <n v="2005"/>
    <x v="12"/>
    <x v="2"/>
    <s v="11+ years"/>
    <x v="1"/>
    <n v="7000000"/>
    <n v="7000000"/>
    <n v="5900000"/>
    <n v="0.84285714285714286"/>
    <n v="100"/>
    <n v="0"/>
    <n v="0"/>
    <n v="0"/>
    <n v="0"/>
    <n v="100"/>
    <n v="0"/>
    <n v="0"/>
    <n v="0"/>
    <n v="0"/>
    <n v="0"/>
    <n v="0"/>
    <n v="0"/>
    <n v="0"/>
    <m/>
    <n v="0"/>
    <m/>
    <n v="0"/>
    <m/>
    <n v="0"/>
    <n v="0"/>
    <n v="100"/>
    <n v="0"/>
    <n v="20"/>
    <n v="10"/>
    <n v="0"/>
    <n v="70"/>
    <m/>
    <n v="0"/>
    <n v="0"/>
    <n v="0"/>
    <n v="0"/>
    <n v="0"/>
    <n v="0"/>
    <m/>
    <n v="0"/>
    <m/>
    <n v="0"/>
    <m/>
    <n v="30"/>
    <n v="70"/>
    <n v="0"/>
    <n v="0"/>
    <m/>
    <m/>
    <x v="0"/>
  </r>
  <r>
    <x v="2"/>
    <s v="R_3kzChsyRBKjY1Lp"/>
    <s v="NY"/>
    <n v="14057"/>
    <s v="Middle Atlantic"/>
    <x v="2"/>
    <s v="C Corp"/>
    <m/>
    <x v="2"/>
    <n v="1957"/>
    <x v="45"/>
    <x v="1"/>
    <s v="11+ years"/>
    <x v="1"/>
    <n v="6091128"/>
    <n v="4893768"/>
    <n v="5965876"/>
    <n v="0.97943697784712458"/>
    <n v="100"/>
    <n v="100"/>
    <n v="0"/>
    <n v="0"/>
    <n v="0"/>
    <n v="0"/>
    <n v="0"/>
    <n v="0"/>
    <n v="0"/>
    <n v="0"/>
    <n v="0"/>
    <n v="0"/>
    <n v="0"/>
    <n v="0"/>
    <m/>
    <n v="0"/>
    <m/>
    <n v="0"/>
    <m/>
    <n v="0"/>
    <n v="0"/>
    <n v="100"/>
    <n v="0"/>
    <n v="53.927546217965386"/>
    <n v="0"/>
    <n v="0.29968727573517989"/>
    <n v="42.185203712149821"/>
    <s v="ND"/>
    <n v="0"/>
    <n v="0"/>
    <n v="0"/>
    <n v="0"/>
    <n v="0"/>
    <n v="0"/>
    <s v="ND"/>
    <n v="3.5875627941496209"/>
    <m/>
    <n v="0"/>
    <m/>
    <n v="53.927546217965386"/>
    <n v="42.185203712149821"/>
    <n v="0"/>
    <n v="3.5875627941496209"/>
    <m/>
    <m/>
    <x v="0"/>
  </r>
  <r>
    <x v="2"/>
    <s v="R_2qCoWRcYiZ2CmTw"/>
    <s v="NM"/>
    <n v="87107"/>
    <s v="Mountain"/>
    <x v="1"/>
    <s v="Consumer Cooperative"/>
    <m/>
    <x v="1"/>
    <n v="2006"/>
    <x v="32"/>
    <x v="2"/>
    <s v="11+ years"/>
    <x v="1"/>
    <m/>
    <n v="7900000"/>
    <n v="1220000"/>
    <m/>
    <n v="100"/>
    <n v="10"/>
    <n v="4"/>
    <n v="36"/>
    <n v="0"/>
    <n v="25"/>
    <n v="4"/>
    <n v="10"/>
    <n v="0"/>
    <n v="0.5"/>
    <n v="10"/>
    <n v="0"/>
    <n v="0.5"/>
    <n v="0"/>
    <m/>
    <n v="0"/>
    <m/>
    <n v="0"/>
    <m/>
    <n v="36"/>
    <n v="21"/>
    <n v="100"/>
    <n v="0"/>
    <n v="0"/>
    <n v="0"/>
    <n v="37"/>
    <n v="0.5"/>
    <m/>
    <n v="1"/>
    <n v="0"/>
    <n v="0.5"/>
    <n v="1"/>
    <n v="0"/>
    <n v="0"/>
    <m/>
    <n v="0"/>
    <m/>
    <n v="60"/>
    <s v="resolving missing percent"/>
    <n v="0"/>
    <n v="0.5"/>
    <n v="1.5"/>
    <n v="60"/>
    <m/>
    <m/>
    <x v="0"/>
  </r>
  <r>
    <x v="2"/>
    <s v="R_2fdF77JaGMz65Ij"/>
    <s v="NM"/>
    <n v="87592"/>
    <s v="Mountain"/>
    <x v="1"/>
    <s v="S Corp"/>
    <m/>
    <x v="2"/>
    <n v="1994"/>
    <x v="46"/>
    <x v="1"/>
    <s v="11+ years"/>
    <x v="2"/>
    <m/>
    <n v="223400"/>
    <n v="252000"/>
    <m/>
    <n v="100"/>
    <n v="60"/>
    <n v="3"/>
    <n v="3"/>
    <n v="20"/>
    <n v="1"/>
    <n v="10"/>
    <n v="1"/>
    <n v="1"/>
    <n v="0"/>
    <n v="1"/>
    <n v="0"/>
    <n v="0"/>
    <n v="0"/>
    <m/>
    <n v="0"/>
    <m/>
    <n v="0"/>
    <m/>
    <n v="23"/>
    <n v="3"/>
    <n v="100"/>
    <n v="40"/>
    <n v="0"/>
    <n v="0"/>
    <n v="20"/>
    <n v="5"/>
    <m/>
    <n v="0"/>
    <n v="0"/>
    <n v="0"/>
    <n v="0"/>
    <n v="0"/>
    <n v="0"/>
    <m/>
    <n v="35"/>
    <m/>
    <n v="0"/>
    <m/>
    <n v="0"/>
    <n v="5"/>
    <n v="0"/>
    <n v="35"/>
    <m/>
    <m/>
    <x v="0"/>
  </r>
  <r>
    <x v="2"/>
    <s v="R_1QymYowi2tRUi2U"/>
    <s v="MA"/>
    <n v="2762"/>
    <s v="New England"/>
    <x v="2"/>
    <s v="Nonprofit"/>
    <m/>
    <x v="0"/>
    <n v="1997"/>
    <x v="14"/>
    <x v="3"/>
    <s v="11+ years"/>
    <x v="1"/>
    <n v="5159195.13"/>
    <n v="4706728.9400000004"/>
    <n v="908413.16"/>
    <n v="0.17607652688259537"/>
    <n v="100"/>
    <n v="96"/>
    <n v="0"/>
    <n v="0"/>
    <n v="0"/>
    <n v="0"/>
    <n v="0"/>
    <n v="0"/>
    <n v="0"/>
    <n v="0"/>
    <n v="0"/>
    <n v="0"/>
    <n v="0"/>
    <n v="4"/>
    <m/>
    <n v="0"/>
    <m/>
    <n v="0"/>
    <m/>
    <n v="0"/>
    <n v="4"/>
    <n v="100"/>
    <n v="0"/>
    <n v="75.5"/>
    <n v="14.299999999999999"/>
    <n v="0"/>
    <n v="6.5"/>
    <m/>
    <n v="0.7"/>
    <n v="0"/>
    <n v="0.2"/>
    <n v="1"/>
    <n v="0"/>
    <n v="0"/>
    <m/>
    <n v="1.8"/>
    <m/>
    <n v="0"/>
    <m/>
    <n v="89.8"/>
    <n v="6.5"/>
    <n v="1.2"/>
    <n v="1.8"/>
    <m/>
    <m/>
    <x v="2"/>
  </r>
  <r>
    <x v="2"/>
    <s v="R_8AhONfTjXUpP4tT"/>
    <s v="RI"/>
    <n v="2860"/>
    <s v="New England"/>
    <x v="2"/>
    <s v="Nonprofit"/>
    <m/>
    <x v="0"/>
    <n v="2004"/>
    <x v="17"/>
    <x v="2"/>
    <s v="11+ years"/>
    <x v="2"/>
    <n v="2116770.2599999998"/>
    <m/>
    <n v="1901261.57"/>
    <n v="0.89818985363106918"/>
    <n v="100"/>
    <n v="50"/>
    <n v="0"/>
    <n v="3.5"/>
    <n v="0.65"/>
    <n v="28"/>
    <n v="0"/>
    <n v="0.44"/>
    <n v="0.8"/>
    <n v="0"/>
    <n v="16.5"/>
    <n v="0"/>
    <n v="0.11"/>
    <n v="0"/>
    <m/>
    <n v="0"/>
    <m/>
    <n v="0"/>
    <m/>
    <n v="4.1500000000000004"/>
    <n v="17.849999999999998"/>
    <n v="100"/>
    <n v="24"/>
    <n v="0"/>
    <n v="12"/>
    <n v="41"/>
    <n v="0"/>
    <m/>
    <n v="2"/>
    <n v="0"/>
    <n v="3"/>
    <n v="6"/>
    <n v="5"/>
    <n v="0"/>
    <m/>
    <n v="1"/>
    <m/>
    <n v="6"/>
    <m/>
    <n v="12"/>
    <n v="0"/>
    <n v="14"/>
    <n v="7"/>
    <m/>
    <m/>
    <x v="2"/>
  </r>
  <r>
    <x v="2"/>
    <s v="R_3en5cmypalkIAHO"/>
    <s v="CA"/>
    <n v="90401"/>
    <s v="Pacific"/>
    <x v="1"/>
    <s v="Publicly-owned"/>
    <m/>
    <x v="1"/>
    <n v="1981"/>
    <x v="47"/>
    <x v="1"/>
    <s v="11+ years"/>
    <x v="2"/>
    <n v="14000000"/>
    <n v="14000000"/>
    <n v="772877"/>
    <n v="5.5205499999999998E-2"/>
    <n v="100"/>
    <n v="77.099999999999994"/>
    <n v="8.9"/>
    <n v="9.8000000000000007"/>
    <n v="0"/>
    <n v="0"/>
    <n v="0"/>
    <n v="0"/>
    <n v="0"/>
    <n v="0"/>
    <n v="0"/>
    <n v="0"/>
    <n v="4.2"/>
    <n v="0"/>
    <m/>
    <n v="0"/>
    <m/>
    <n v="0"/>
    <m/>
    <n v="9.8000000000000007"/>
    <n v="4.2"/>
    <n v="100"/>
    <n v="75"/>
    <n v="0"/>
    <n v="0"/>
    <n v="5"/>
    <n v="20"/>
    <m/>
    <n v="0"/>
    <n v="0"/>
    <n v="0"/>
    <n v="0"/>
    <n v="0"/>
    <n v="0"/>
    <m/>
    <n v="0"/>
    <m/>
    <n v="0"/>
    <m/>
    <n v="0"/>
    <n v="20"/>
    <n v="0"/>
    <n v="0"/>
    <m/>
    <m/>
    <x v="0"/>
  </r>
  <r>
    <x v="2"/>
    <s v="R_10N5vfi13uGRIgd"/>
    <s v="HI"/>
    <n v="96704"/>
    <s v="Pacific"/>
    <x v="1"/>
    <s v="S Corp"/>
    <m/>
    <x v="2"/>
    <n v="1993"/>
    <x v="19"/>
    <x v="1"/>
    <s v="11+ years"/>
    <x v="2"/>
    <n v="1300000"/>
    <n v="1150000"/>
    <n v="900000"/>
    <n v="0.69230769230769229"/>
    <n v="100"/>
    <n v="89"/>
    <n v="1"/>
    <n v="0"/>
    <n v="0"/>
    <n v="2"/>
    <n v="2"/>
    <n v="0"/>
    <n v="2"/>
    <n v="2"/>
    <n v="2"/>
    <n v="0"/>
    <n v="0"/>
    <n v="0"/>
    <m/>
    <n v="0"/>
    <m/>
    <n v="0"/>
    <m/>
    <n v="0"/>
    <n v="6"/>
    <n v="100"/>
    <n v="20"/>
    <n v="20"/>
    <n v="11"/>
    <n v="37"/>
    <n v="0"/>
    <m/>
    <n v="5"/>
    <n v="1"/>
    <n v="5"/>
    <n v="1"/>
    <n v="0"/>
    <n v="0"/>
    <m/>
    <n v="0"/>
    <m/>
    <n v="0"/>
    <m/>
    <n v="31"/>
    <n v="0"/>
    <n v="7"/>
    <n v="0"/>
    <m/>
    <m/>
    <x v="0"/>
  </r>
  <r>
    <x v="2"/>
    <s v="R_3J95QFJuZRdwWCy"/>
    <s v="CA"/>
    <n v="94607"/>
    <s v="Pacific"/>
    <x v="1"/>
    <s v="Nonprofit"/>
    <m/>
    <x v="0"/>
    <n v="2004"/>
    <x v="17"/>
    <x v="2"/>
    <s v="11+ years"/>
    <x v="2"/>
    <n v="220000"/>
    <n v="220000"/>
    <n v="306000"/>
    <n v="1.3909090909090909"/>
    <n v="100"/>
    <n v="100"/>
    <n v="0"/>
    <n v="0"/>
    <n v="0"/>
    <n v="0"/>
    <n v="0"/>
    <n v="0"/>
    <n v="0"/>
    <n v="0"/>
    <n v="0"/>
    <n v="0"/>
    <n v="0"/>
    <n v="0"/>
    <m/>
    <n v="0"/>
    <m/>
    <n v="0"/>
    <m/>
    <n v="0"/>
    <n v="0"/>
    <n v="100"/>
    <n v="5"/>
    <n v="0"/>
    <n v="90"/>
    <n v="3"/>
    <n v="0"/>
    <m/>
    <n v="0"/>
    <n v="0"/>
    <n v="0"/>
    <n v="0"/>
    <n v="2"/>
    <n v="0"/>
    <m/>
    <n v="0"/>
    <m/>
    <n v="0"/>
    <m/>
    <n v="90"/>
    <n v="0"/>
    <n v="2"/>
    <n v="0"/>
    <m/>
    <m/>
    <x v="1"/>
  </r>
  <r>
    <x v="2"/>
    <s v="R_3oZ9J3EKcQ6RJOG"/>
    <s v="OR"/>
    <n v="97720"/>
    <s v="Pacific"/>
    <x v="1"/>
    <s v="LLC"/>
    <m/>
    <x v="2"/>
    <n v="1986"/>
    <x v="48"/>
    <x v="1"/>
    <s v="11+ years"/>
    <x v="1"/>
    <m/>
    <m/>
    <m/>
    <m/>
    <n v="100"/>
    <n v="0"/>
    <n v="0"/>
    <n v="100"/>
    <n v="0"/>
    <n v="0"/>
    <n v="0"/>
    <n v="0"/>
    <n v="0"/>
    <n v="0"/>
    <n v="0"/>
    <n v="0"/>
    <n v="0"/>
    <n v="0"/>
    <m/>
    <n v="0"/>
    <m/>
    <n v="0"/>
    <m/>
    <n v="100"/>
    <n v="0"/>
    <n v="100"/>
    <n v="0"/>
    <n v="80"/>
    <n v="18"/>
    <n v="2"/>
    <n v="0"/>
    <m/>
    <n v="0"/>
    <n v="0"/>
    <n v="0"/>
    <n v="0"/>
    <n v="0"/>
    <n v="0"/>
    <m/>
    <n v="0"/>
    <m/>
    <n v="0"/>
    <m/>
    <n v="98"/>
    <n v="0"/>
    <n v="0"/>
    <n v="0"/>
    <m/>
    <m/>
    <x v="0"/>
  </r>
  <r>
    <x v="2"/>
    <s v="R_1n9NSJiHa62w2oI"/>
    <s v="VA"/>
    <n v="23005"/>
    <s v="South Atlantic"/>
    <x v="0"/>
    <s v="S Corp"/>
    <m/>
    <x v="2"/>
    <n v="2003"/>
    <x v="4"/>
    <x v="2"/>
    <s v="11+ years"/>
    <x v="1"/>
    <n v="90000000"/>
    <n v="90000000"/>
    <m/>
    <m/>
    <n v="100"/>
    <n v="65"/>
    <n v="0"/>
    <n v="5"/>
    <n v="0"/>
    <n v="10"/>
    <n v="5"/>
    <n v="0"/>
    <n v="0"/>
    <n v="0"/>
    <n v="0"/>
    <n v="0"/>
    <n v="15"/>
    <n v="0"/>
    <m/>
    <n v="0"/>
    <m/>
    <n v="0"/>
    <m/>
    <n v="5"/>
    <n v="15"/>
    <n v="100"/>
    <n v="0"/>
    <n v="35"/>
    <n v="0"/>
    <n v="15"/>
    <n v="0"/>
    <m/>
    <n v="10"/>
    <n v="0"/>
    <n v="0"/>
    <n v="20"/>
    <n v="5"/>
    <n v="15"/>
    <m/>
    <n v="0"/>
    <m/>
    <n v="0"/>
    <m/>
    <n v="35"/>
    <n v="0"/>
    <n v="40"/>
    <n v="0"/>
    <m/>
    <m/>
    <x v="0"/>
  </r>
  <r>
    <x v="2"/>
    <s v="R_dd9fDAFANOrP2G5"/>
    <s v="VA"/>
    <n v="24091"/>
    <s v="South Atlantic"/>
    <x v="0"/>
    <s v="LLC"/>
    <m/>
    <x v="2"/>
    <n v="2000"/>
    <x v="6"/>
    <x v="3"/>
    <s v="11+ years"/>
    <x v="2"/>
    <n v="640400"/>
    <n v="640275"/>
    <n v="621254"/>
    <n v="0.97010306058713303"/>
    <n v="100"/>
    <n v="60"/>
    <n v="5"/>
    <n v="20"/>
    <n v="0"/>
    <n v="5"/>
    <n v="5"/>
    <n v="0"/>
    <n v="0"/>
    <n v="0"/>
    <n v="5"/>
    <n v="0"/>
    <n v="0"/>
    <n v="0"/>
    <m/>
    <n v="0"/>
    <m/>
    <n v="0"/>
    <m/>
    <n v="20"/>
    <n v="5"/>
    <n v="100"/>
    <n v="65"/>
    <n v="0"/>
    <n v="10"/>
    <n v="20"/>
    <n v="0"/>
    <m/>
    <n v="0"/>
    <n v="0"/>
    <n v="0"/>
    <n v="5"/>
    <n v="0"/>
    <n v="0"/>
    <m/>
    <n v="0"/>
    <m/>
    <n v="0"/>
    <m/>
    <n v="10"/>
    <n v="0"/>
    <n v="5"/>
    <n v="0"/>
    <m/>
    <m/>
    <x v="3"/>
  </r>
  <r>
    <x v="2"/>
    <s v="R_2Tv3HUprcc6YSsP"/>
    <s v="NC"/>
    <n v="27603"/>
    <s v="South Atlantic"/>
    <x v="0"/>
    <s v="Publicly-owned"/>
    <m/>
    <x v="1"/>
    <n v="1956"/>
    <x v="49"/>
    <x v="1"/>
    <s v="11+ years"/>
    <x v="2"/>
    <n v="1600000"/>
    <m/>
    <n v="1200000"/>
    <n v="0.75"/>
    <n v="100"/>
    <n v="85"/>
    <n v="0"/>
    <n v="2"/>
    <n v="1"/>
    <n v="1"/>
    <n v="2"/>
    <n v="0"/>
    <n v="5"/>
    <n v="1"/>
    <n v="3"/>
    <n v="0"/>
    <n v="0"/>
    <n v="0"/>
    <m/>
    <n v="0"/>
    <m/>
    <n v="0"/>
    <m/>
    <n v="3"/>
    <n v="9"/>
    <n v="100"/>
    <n v="65"/>
    <n v="5"/>
    <n v="10"/>
    <n v="10"/>
    <n v="1"/>
    <m/>
    <n v="1"/>
    <n v="0"/>
    <n v="5"/>
    <n v="2"/>
    <n v="1"/>
    <n v="0"/>
    <m/>
    <n v="0"/>
    <m/>
    <n v="0"/>
    <m/>
    <n v="15"/>
    <n v="1"/>
    <n v="8"/>
    <n v="0"/>
    <m/>
    <m/>
    <x v="0"/>
  </r>
  <r>
    <x v="2"/>
    <s v="R_2tE7oi33WTMWUje"/>
    <s v="MN"/>
    <n v="55114"/>
    <s v="West North Central"/>
    <x v="3"/>
    <s v="Consumer Cooperative"/>
    <m/>
    <x v="1"/>
    <n v="1999"/>
    <x v="36"/>
    <x v="3"/>
    <s v="11+ years"/>
    <x v="1"/>
    <m/>
    <m/>
    <n v="4836131"/>
    <m/>
    <n v="100"/>
    <n v="78"/>
    <n v="0"/>
    <n v="0"/>
    <n v="0"/>
    <n v="15"/>
    <n v="0"/>
    <n v="5"/>
    <n v="0"/>
    <n v="0"/>
    <n v="2"/>
    <n v="0"/>
    <n v="0"/>
    <n v="0"/>
    <m/>
    <n v="0"/>
    <m/>
    <n v="0"/>
    <m/>
    <n v="0"/>
    <n v="7"/>
    <n v="100"/>
    <n v="3.5"/>
    <n v="0"/>
    <n v="82"/>
    <n v="12"/>
    <n v="1"/>
    <m/>
    <n v="1"/>
    <n v="0"/>
    <n v="0"/>
    <n v="0.5"/>
    <n v="0"/>
    <n v="0"/>
    <m/>
    <n v="0"/>
    <m/>
    <n v="0"/>
    <m/>
    <n v="82"/>
    <n v="1"/>
    <n v="0.5"/>
    <n v="0"/>
    <m/>
    <m/>
    <x v="3"/>
  </r>
  <r>
    <x v="2"/>
    <s v="R_RakLprSMUDqthKh"/>
    <s v="OH"/>
    <n v="43728"/>
    <s v="East North Central"/>
    <x v="3"/>
    <s v="Nonprofit"/>
    <m/>
    <x v="0"/>
    <n v="2005"/>
    <x v="12"/>
    <x v="2"/>
    <s v="11+ years"/>
    <x v="2"/>
    <n v="38400"/>
    <m/>
    <n v="60400"/>
    <n v="1.5729166666666667"/>
    <n v="100"/>
    <n v="70.3125"/>
    <n v="1.171875"/>
    <n v="0"/>
    <n v="0"/>
    <n v="0"/>
    <n v="1.5625"/>
    <n v="0"/>
    <n v="5.859375"/>
    <n v="0"/>
    <n v="1.5625"/>
    <n v="0"/>
    <n v="0"/>
    <n v="0"/>
    <m/>
    <n v="19.53125"/>
    <m/>
    <n v="0"/>
    <m/>
    <n v="0"/>
    <n v="26.953125"/>
    <n v="99.996250000000003"/>
    <n v="62.823828125000006"/>
    <n v="0"/>
    <n v="2.734375"/>
    <n v="7.8125"/>
    <n v="0"/>
    <s v="ND"/>
    <n v="1.171875"/>
    <n v="0.46875"/>
    <n v="2.4035156249999998"/>
    <n v="0.78125"/>
    <n v="0"/>
    <n v="0"/>
    <s v="ND"/>
    <n v="6.9601562500000007"/>
    <m/>
    <n v="14.84"/>
    <m/>
    <n v="2.734375"/>
    <n v="0"/>
    <n v="3.6535156249999998"/>
    <n v="21.800156250000001"/>
    <m/>
    <m/>
    <x v="1"/>
  </r>
  <r>
    <x v="2"/>
    <s v="R_8B9jApM6jZDs8nz"/>
    <s v="NE"/>
    <n v="68379"/>
    <s v="West North Central"/>
    <x v="3"/>
    <s v="C Corp"/>
    <m/>
    <x v="2"/>
    <n v="2006"/>
    <x v="32"/>
    <x v="2"/>
    <s v="11+ years"/>
    <x v="2"/>
    <n v="187987"/>
    <n v="151435"/>
    <n v="92939"/>
    <n v="0.49439056956066113"/>
    <n v="100"/>
    <n v="13.589989104236141"/>
    <n v="1.5326707828441244"/>
    <n v="51.906098326014458"/>
    <n v="0"/>
    <n v="9.1900815531416118"/>
    <n v="6.6510383993132365"/>
    <n v="3.8485158648925282"/>
    <n v="2.0470829068577281"/>
    <n v="0.65242513289530157"/>
    <n v="4.1661438901178727"/>
    <n v="0"/>
    <n v="6.4159540396869943"/>
    <n v="0"/>
    <m/>
    <n v="0"/>
    <m/>
    <n v="0"/>
    <m/>
    <n v="51.906098326014458"/>
    <n v="17.130121834450424"/>
    <n v="99.577178327335162"/>
    <n v="77.77726417274738"/>
    <n v="0"/>
    <n v="0"/>
    <n v="1.617195496417605"/>
    <n v="0"/>
    <s v="ND"/>
    <n v="0"/>
    <n v="0"/>
    <n v="18.18271865817017"/>
    <n v="0"/>
    <n v="0"/>
    <n v="0"/>
    <s v="ND"/>
    <n v="0"/>
    <m/>
    <n v="2"/>
    <s v="resolving missing percent"/>
    <n v="0"/>
    <n v="0"/>
    <n v="18.18271865817017"/>
    <n v="2"/>
    <m/>
    <m/>
    <x v="2"/>
  </r>
  <r>
    <x v="2"/>
    <s v="R_1hRWGWqr2IJ6sh0"/>
    <s v="PA"/>
    <n v="17229"/>
    <s v="Middle Atlantic"/>
    <x v="2"/>
    <s v="Producer Cooperative"/>
    <m/>
    <x v="1"/>
    <n v="1988"/>
    <x v="37"/>
    <x v="1"/>
    <s v="11+ years"/>
    <x v="1"/>
    <n v="3519220"/>
    <n v="2336583"/>
    <m/>
    <m/>
    <n v="100"/>
    <n v="90.5"/>
    <n v="0"/>
    <n v="0"/>
    <n v="0"/>
    <n v="0"/>
    <n v="2"/>
    <n v="0"/>
    <n v="0"/>
    <n v="0"/>
    <n v="0"/>
    <n v="0"/>
    <n v="0"/>
    <n v="7.5"/>
    <m/>
    <n v="0"/>
    <m/>
    <n v="0"/>
    <m/>
    <n v="0"/>
    <n v="7.5"/>
    <n v="99.5"/>
    <n v="14.3"/>
    <n v="5"/>
    <n v="0"/>
    <n v="22.9"/>
    <n v="17.3"/>
    <m/>
    <n v="0"/>
    <n v="0"/>
    <n v="0"/>
    <n v="0"/>
    <n v="0"/>
    <n v="0"/>
    <m/>
    <n v="0"/>
    <m/>
    <n v="40"/>
    <s v="21 + 20 resolving missing percent"/>
    <n v="5"/>
    <n v="17.3"/>
    <n v="0"/>
    <n v="40"/>
    <m/>
    <m/>
    <x v="3"/>
  </r>
  <r>
    <x v="2"/>
    <s v="R_242RQwu34YdzY4L"/>
    <s v="OH"/>
    <n v="45701"/>
    <s v="East North Central"/>
    <x v="3"/>
    <s v="Nonprofit"/>
    <m/>
    <x v="0"/>
    <n v="1996"/>
    <x v="42"/>
    <x v="1"/>
    <s v="11+ years"/>
    <x v="2"/>
    <m/>
    <m/>
    <m/>
    <m/>
    <m/>
    <m/>
    <m/>
    <m/>
    <m/>
    <m/>
    <m/>
    <m/>
    <m/>
    <m/>
    <m/>
    <m/>
    <m/>
    <m/>
    <m/>
    <m/>
    <m/>
    <m/>
    <m/>
    <m/>
    <m/>
    <n v="0"/>
    <m/>
    <m/>
    <m/>
    <m/>
    <m/>
    <m/>
    <m/>
    <m/>
    <m/>
    <m/>
    <m/>
    <m/>
    <m/>
    <m/>
    <m/>
    <m/>
    <m/>
    <m/>
    <m/>
    <m/>
    <m/>
    <m/>
    <m/>
    <x v="2"/>
  </r>
  <r>
    <x v="2"/>
    <s v="R_3ltdC9gy948IOEF"/>
    <s v="KY"/>
    <n v="40372"/>
    <s v="East South Central"/>
    <x v="0"/>
    <s v="LLC"/>
    <m/>
    <x v="2"/>
    <n v="2005"/>
    <x v="12"/>
    <x v="2"/>
    <s v="11+ years"/>
    <x v="1"/>
    <n v="500000"/>
    <n v="500000"/>
    <m/>
    <m/>
    <m/>
    <m/>
    <m/>
    <m/>
    <m/>
    <m/>
    <m/>
    <m/>
    <m/>
    <m/>
    <m/>
    <m/>
    <m/>
    <m/>
    <m/>
    <m/>
    <m/>
    <m/>
    <m/>
    <m/>
    <m/>
    <n v="0"/>
    <m/>
    <m/>
    <m/>
    <m/>
    <m/>
    <m/>
    <m/>
    <m/>
    <m/>
    <m/>
    <m/>
    <m/>
    <m/>
    <m/>
    <m/>
    <m/>
    <m/>
    <m/>
    <m/>
    <m/>
    <m/>
    <m/>
    <m/>
    <x v="0"/>
  </r>
  <r>
    <x v="2"/>
    <s v="R_CgiBdsU7UUEAA3D"/>
    <s v="MS"/>
    <n v="39564"/>
    <s v="East South Central"/>
    <x v="0"/>
    <s v="Nonprofit"/>
    <m/>
    <x v="0"/>
    <n v="2004"/>
    <x v="17"/>
    <x v="2"/>
    <s v="11+ years"/>
    <x v="3"/>
    <m/>
    <m/>
    <m/>
    <m/>
    <m/>
    <m/>
    <m/>
    <m/>
    <m/>
    <m/>
    <m/>
    <m/>
    <m/>
    <m/>
    <m/>
    <m/>
    <m/>
    <m/>
    <m/>
    <m/>
    <m/>
    <m/>
    <m/>
    <m/>
    <m/>
    <n v="0"/>
    <m/>
    <m/>
    <m/>
    <m/>
    <m/>
    <m/>
    <m/>
    <m/>
    <m/>
    <m/>
    <m/>
    <m/>
    <m/>
    <m/>
    <m/>
    <m/>
    <m/>
    <m/>
    <m/>
    <m/>
    <m/>
    <m/>
    <m/>
    <x v="3"/>
  </r>
  <r>
    <x v="2"/>
    <s v="R_1jTgpLteWbMcmYP"/>
    <s v="PA"/>
    <n v="15201"/>
    <s v="Middle Atlantic"/>
    <x v="2"/>
    <s v="Producer Cooperative"/>
    <m/>
    <x v="1"/>
    <n v="1999"/>
    <x v="36"/>
    <x v="3"/>
    <s v="11+ years"/>
    <x v="2"/>
    <m/>
    <m/>
    <m/>
    <m/>
    <m/>
    <m/>
    <m/>
    <m/>
    <m/>
    <m/>
    <m/>
    <m/>
    <m/>
    <m/>
    <m/>
    <m/>
    <m/>
    <m/>
    <m/>
    <m/>
    <m/>
    <m/>
    <m/>
    <m/>
    <m/>
    <n v="0"/>
    <m/>
    <m/>
    <m/>
    <m/>
    <m/>
    <m/>
    <m/>
    <m/>
    <m/>
    <m/>
    <m/>
    <m/>
    <m/>
    <m/>
    <m/>
    <m/>
    <m/>
    <m/>
    <m/>
    <m/>
    <m/>
    <m/>
    <m/>
    <x v="0"/>
  </r>
  <r>
    <x v="2"/>
    <s v="R_1dv5nLKLd2DBGhN"/>
    <s v="MA"/>
    <n v="1945"/>
    <s v="New England"/>
    <x v="2"/>
    <s v="Consumer Cooperative"/>
    <m/>
    <x v="1"/>
    <n v="1993"/>
    <x v="19"/>
    <x v="1"/>
    <s v="11+ years"/>
    <x v="3"/>
    <m/>
    <m/>
    <m/>
    <m/>
    <m/>
    <m/>
    <m/>
    <m/>
    <m/>
    <m/>
    <m/>
    <m/>
    <m/>
    <m/>
    <m/>
    <m/>
    <m/>
    <m/>
    <m/>
    <m/>
    <m/>
    <m/>
    <m/>
    <m/>
    <m/>
    <n v="0"/>
    <m/>
    <m/>
    <m/>
    <m/>
    <m/>
    <m/>
    <m/>
    <m/>
    <m/>
    <m/>
    <m/>
    <m/>
    <m/>
    <m/>
    <m/>
    <m/>
    <m/>
    <m/>
    <m/>
    <m/>
    <m/>
    <m/>
    <m/>
    <x v="3"/>
  </r>
  <r>
    <x v="2"/>
    <s v="R_stKLTiWiQhkm5QR"/>
    <s v="MA"/>
    <n v="2129"/>
    <s v="New England"/>
    <x v="2"/>
    <s v="LLC"/>
    <m/>
    <x v="2"/>
    <n v="2002"/>
    <x v="22"/>
    <x v="2"/>
    <s v="11+ years"/>
    <x v="3"/>
    <m/>
    <m/>
    <m/>
    <m/>
    <m/>
    <m/>
    <m/>
    <m/>
    <m/>
    <m/>
    <m/>
    <m/>
    <m/>
    <m/>
    <m/>
    <m/>
    <m/>
    <m/>
    <m/>
    <m/>
    <m/>
    <m/>
    <m/>
    <m/>
    <m/>
    <n v="0"/>
    <m/>
    <m/>
    <m/>
    <m/>
    <m/>
    <m/>
    <m/>
    <m/>
    <m/>
    <m/>
    <m/>
    <m/>
    <m/>
    <m/>
    <m/>
    <m/>
    <m/>
    <m/>
    <m/>
    <m/>
    <m/>
    <m/>
    <m/>
    <x v="3"/>
  </r>
  <r>
    <x v="2"/>
    <s v="R_3howgbNXZxxudc0"/>
    <s v="MA"/>
    <n v="1301"/>
    <s v="New England"/>
    <x v="2"/>
    <s v="Nonprofit"/>
    <m/>
    <x v="0"/>
    <n v="2001"/>
    <x v="11"/>
    <x v="3"/>
    <s v="11+ years"/>
    <x v="1"/>
    <m/>
    <m/>
    <m/>
    <m/>
    <m/>
    <m/>
    <m/>
    <m/>
    <m/>
    <m/>
    <m/>
    <m/>
    <m/>
    <m/>
    <m/>
    <m/>
    <m/>
    <m/>
    <m/>
    <m/>
    <m/>
    <m/>
    <m/>
    <m/>
    <m/>
    <n v="0"/>
    <m/>
    <m/>
    <m/>
    <m/>
    <m/>
    <m/>
    <m/>
    <m/>
    <m/>
    <m/>
    <m/>
    <m/>
    <m/>
    <m/>
    <m/>
    <m/>
    <m/>
    <m/>
    <m/>
    <m/>
    <m/>
    <m/>
    <m/>
    <x v="3"/>
  </r>
  <r>
    <x v="2"/>
    <s v="R_UxnYG8mmqbJ48ut"/>
    <s v="WA"/>
    <m/>
    <s v="Pacific"/>
    <x v="1"/>
    <s v="Producer Cooperative"/>
    <m/>
    <x v="1"/>
    <n v="2006"/>
    <x v="32"/>
    <x v="2"/>
    <s v="11+ years"/>
    <x v="2"/>
    <m/>
    <m/>
    <m/>
    <m/>
    <m/>
    <m/>
    <m/>
    <m/>
    <m/>
    <m/>
    <m/>
    <m/>
    <m/>
    <m/>
    <m/>
    <m/>
    <m/>
    <m/>
    <m/>
    <m/>
    <m/>
    <m/>
    <m/>
    <m/>
    <m/>
    <n v="0"/>
    <m/>
    <m/>
    <m/>
    <m/>
    <m/>
    <m/>
    <m/>
    <m/>
    <m/>
    <m/>
    <m/>
    <m/>
    <m/>
    <m/>
    <m/>
    <m/>
    <m/>
    <m/>
    <m/>
    <m/>
    <m/>
    <m/>
    <m/>
    <x v="3"/>
  </r>
  <r>
    <x v="2"/>
    <s v="R_9Wxc88DJuVBuOqN"/>
    <s v="MN"/>
    <n v="55932"/>
    <s v="West North Central"/>
    <x v="3"/>
    <s v="LLC"/>
    <m/>
    <x v="2"/>
    <n v="2003"/>
    <x v="4"/>
    <x v="2"/>
    <s v="11+ years"/>
    <x v="2"/>
    <n v="1437695"/>
    <n v="1431483"/>
    <n v="1421605"/>
    <n v="0.9888084746764787"/>
    <n v="100.00000000000001"/>
    <n v="6.4182389871203505"/>
    <n v="0"/>
    <n v="80.290090766009797"/>
    <n v="0"/>
    <n v="0"/>
    <n v="12.644369510500649"/>
    <n v="2.0957286953460202E-3"/>
    <n v="0"/>
    <n v="0"/>
    <n v="0.64520500767385991"/>
    <n v="0"/>
    <n v="0"/>
    <n v="0"/>
    <m/>
    <n v="0"/>
    <m/>
    <n v="0"/>
    <m/>
    <n v="80.290090766009797"/>
    <n v="0.64730073636920593"/>
    <n v="0"/>
    <m/>
    <m/>
    <m/>
    <m/>
    <m/>
    <m/>
    <m/>
    <m/>
    <m/>
    <m/>
    <m/>
    <m/>
    <m/>
    <m/>
    <m/>
    <m/>
    <m/>
    <m/>
    <m/>
    <m/>
    <m/>
    <m/>
    <m/>
    <x v="0"/>
  </r>
  <r>
    <x v="2"/>
    <s v="R_2fd5ULwzc8bFgVb"/>
    <s v="AR"/>
    <n v="72201"/>
    <s v="West South Central"/>
    <x v="0"/>
    <s v="Nonprofit"/>
    <m/>
    <x v="0"/>
    <n v="2003"/>
    <x v="4"/>
    <x v="2"/>
    <s v="11+ years"/>
    <x v="3"/>
    <m/>
    <m/>
    <m/>
    <m/>
    <m/>
    <m/>
    <m/>
    <m/>
    <m/>
    <m/>
    <m/>
    <m/>
    <m/>
    <m/>
    <m/>
    <m/>
    <m/>
    <m/>
    <m/>
    <m/>
    <m/>
    <m/>
    <m/>
    <m/>
    <m/>
    <n v="0"/>
    <m/>
    <m/>
    <m/>
    <m/>
    <m/>
    <m/>
    <m/>
    <m/>
    <m/>
    <m/>
    <m/>
    <m/>
    <m/>
    <m/>
    <m/>
    <m/>
    <m/>
    <m/>
    <m/>
    <m/>
    <m/>
    <m/>
    <m/>
    <x v="3"/>
  </r>
  <r>
    <x v="2"/>
    <s v="R_2Eo9GQTUgTgCte7"/>
    <s v="CO"/>
    <n v="81321"/>
    <s v="Mountain"/>
    <x v="1"/>
    <s v="Producer Cooperative"/>
    <m/>
    <x v="1"/>
    <n v="2014"/>
    <x v="23"/>
    <x v="4"/>
    <s v="3 - 5 years"/>
    <x v="2"/>
    <n v="225000"/>
    <n v="176000"/>
    <n v="101390"/>
    <n v="0.4506222222222222"/>
    <n v="100"/>
    <n v="94.88636363636364"/>
    <n v="0"/>
    <n v="1.1363636363636365"/>
    <n v="0"/>
    <n v="1.7045454545454544"/>
    <n v="0"/>
    <n v="2.2727272727272729"/>
    <n v="0"/>
    <n v="0"/>
    <n v="0"/>
    <n v="0"/>
    <n v="0"/>
    <n v="0"/>
    <m/>
    <n v="0"/>
    <m/>
    <n v="0"/>
    <m/>
    <n v="1.1363636363636365"/>
    <n v="2.2727272727272729"/>
    <n v="100.31818181818183"/>
    <n v="28.40909090909091"/>
    <n v="0"/>
    <n v="0"/>
    <n v="55.113636363636367"/>
    <n v="0"/>
    <s v="ND"/>
    <n v="0"/>
    <n v="0"/>
    <n v="7.9545454545454541"/>
    <n v="0"/>
    <n v="2.8409090909090908"/>
    <n v="0"/>
    <s v="ND"/>
    <n v="0"/>
    <m/>
    <n v="6"/>
    <s v="resolving missing percent"/>
    <n v="0"/>
    <n v="0"/>
    <n v="10.795454545454545"/>
    <n v="6"/>
    <m/>
    <m/>
    <x v="3"/>
  </r>
  <r>
    <x v="2"/>
    <s v="R_9AekWCsX4NR60fL"/>
    <s v="OH"/>
    <n v="45229"/>
    <s v="East North Central"/>
    <x v="3"/>
    <s v="Other"/>
    <m/>
    <x v="3"/>
    <n v="2012"/>
    <x v="25"/>
    <x v="4"/>
    <s v="3 - 5 years"/>
    <x v="2"/>
    <n v="352020"/>
    <n v="195299"/>
    <n v="415742"/>
    <n v="1.1810181239702289"/>
    <n v="100"/>
    <n v="87.502240154839512"/>
    <n v="0"/>
    <n v="1.5361061756588614"/>
    <n v="0"/>
    <n v="2.4961725354456501"/>
    <n v="3.6610530519869533"/>
    <n v="0.34562388952324385"/>
    <n v="1.1305741452849221"/>
    <n v="0.76805308782943071"/>
    <n v="2.5601769594314359"/>
    <n v="0"/>
    <n v="0"/>
    <n v="0"/>
    <m/>
    <n v="0"/>
    <m/>
    <n v="0"/>
    <m/>
    <n v="1.5361061756588614"/>
    <n v="4.8044280820690322"/>
    <n v="100.19559751970056"/>
    <n v="74.449433944874272"/>
    <n v="0"/>
    <n v="0"/>
    <n v="0"/>
    <n v="2.8485399310800363"/>
    <s v="ND"/>
    <n v="0"/>
    <n v="0"/>
    <n v="0.37061121664729463"/>
    <n v="0.11070205172581528"/>
    <n v="0"/>
    <n v="0"/>
    <s v="ND"/>
    <n v="5.4163103753731452"/>
    <m/>
    <n v="17"/>
    <s v="resolving missing percent"/>
    <n v="0"/>
    <n v="2.8485399310800363"/>
    <n v="0.48131326837310989"/>
    <n v="22.416310375373143"/>
    <m/>
    <m/>
    <x v="2"/>
  </r>
  <r>
    <x v="2"/>
    <s v="R_u2PkFBVHC2ZuTQZ"/>
    <s v="IL"/>
    <n v="60642"/>
    <s v="East North Central"/>
    <x v="3"/>
    <s v="LLC"/>
    <m/>
    <x v="2"/>
    <n v="2013"/>
    <x v="24"/>
    <x v="4"/>
    <s v="3 - 5 years"/>
    <x v="2"/>
    <n v="9200000"/>
    <n v="9200000"/>
    <n v="9000000"/>
    <n v="0.97826086956521741"/>
    <n v="100"/>
    <n v="40"/>
    <n v="0"/>
    <n v="25"/>
    <n v="0"/>
    <n v="15"/>
    <n v="10"/>
    <n v="4"/>
    <n v="2"/>
    <n v="1"/>
    <n v="1"/>
    <n v="2"/>
    <n v="0"/>
    <n v="0"/>
    <m/>
    <n v="0"/>
    <m/>
    <n v="0"/>
    <m/>
    <n v="25"/>
    <n v="10"/>
    <n v="100"/>
    <n v="23"/>
    <n v="20"/>
    <n v="0"/>
    <n v="40"/>
    <n v="5"/>
    <m/>
    <n v="0"/>
    <n v="5"/>
    <n v="2"/>
    <n v="0"/>
    <n v="0"/>
    <n v="0"/>
    <m/>
    <n v="0"/>
    <m/>
    <n v="5"/>
    <s v="resolving missing percent"/>
    <n v="20"/>
    <n v="5"/>
    <n v="7"/>
    <n v="5"/>
    <m/>
    <m/>
    <x v="0"/>
  </r>
  <r>
    <x v="2"/>
    <s v="R_3MnyCH36D3o2Sv8"/>
    <s v="MI"/>
    <n v="48912"/>
    <s v="East North Central"/>
    <x v="3"/>
    <s v="Nonprofit"/>
    <m/>
    <x v="0"/>
    <n v="2013"/>
    <x v="24"/>
    <x v="4"/>
    <s v="3 - 5 years"/>
    <x v="2"/>
    <n v="45644"/>
    <n v="39966"/>
    <n v="95580"/>
    <n v="2.0940320743142582"/>
    <n v="100"/>
    <n v="56"/>
    <n v="1"/>
    <n v="16"/>
    <n v="0"/>
    <n v="2"/>
    <n v="10"/>
    <n v="1"/>
    <n v="10"/>
    <n v="4"/>
    <n v="0"/>
    <n v="0"/>
    <n v="0"/>
    <n v="0"/>
    <m/>
    <n v="0"/>
    <m/>
    <n v="0"/>
    <m/>
    <n v="16"/>
    <n v="15"/>
    <n v="100"/>
    <n v="91"/>
    <n v="0"/>
    <n v="0"/>
    <n v="1"/>
    <n v="0"/>
    <m/>
    <n v="0"/>
    <n v="0"/>
    <n v="7"/>
    <n v="0"/>
    <n v="0"/>
    <n v="0"/>
    <m/>
    <n v="0"/>
    <m/>
    <n v="1"/>
    <s v="resolving missing percent"/>
    <n v="0"/>
    <n v="0"/>
    <n v="7"/>
    <n v="1"/>
    <m/>
    <m/>
    <x v="1"/>
  </r>
  <r>
    <x v="2"/>
    <s v="R_3fOS7YPiGLiLPIf"/>
    <s v="WI"/>
    <n v="54454"/>
    <s v="East North Central"/>
    <x v="3"/>
    <s v="Producer Cooperative"/>
    <m/>
    <x v="1"/>
    <n v="2012"/>
    <x v="25"/>
    <x v="4"/>
    <s v="3 - 5 years"/>
    <x v="2"/>
    <n v="6000"/>
    <n v="6000"/>
    <n v="2400"/>
    <n v="0.4"/>
    <n v="100"/>
    <n v="50"/>
    <n v="0"/>
    <n v="30"/>
    <n v="0"/>
    <n v="0"/>
    <n v="10"/>
    <n v="0"/>
    <n v="0"/>
    <n v="0"/>
    <n v="0"/>
    <n v="0"/>
    <n v="10"/>
    <n v="0"/>
    <m/>
    <n v="0"/>
    <m/>
    <n v="0"/>
    <m/>
    <n v="30"/>
    <n v="10"/>
    <n v="100"/>
    <n v="90"/>
    <n v="0"/>
    <n v="5"/>
    <n v="0"/>
    <n v="0"/>
    <m/>
    <n v="0"/>
    <n v="0"/>
    <n v="5"/>
    <n v="0"/>
    <n v="0"/>
    <n v="0"/>
    <m/>
    <n v="0"/>
    <m/>
    <n v="0"/>
    <m/>
    <n v="5"/>
    <n v="0"/>
    <n v="5"/>
    <n v="0"/>
    <m/>
    <m/>
    <x v="0"/>
  </r>
  <r>
    <x v="2"/>
    <s v="R_2c8xTNNKd3I8rQ0"/>
    <s v="IL"/>
    <n v="62442"/>
    <s v="East North Central"/>
    <x v="3"/>
    <s v="Other"/>
    <m/>
    <x v="3"/>
    <n v="2012"/>
    <x v="25"/>
    <x v="4"/>
    <s v="3 - 5 years"/>
    <x v="2"/>
    <n v="320"/>
    <n v="320"/>
    <n v="1732"/>
    <n v="5.4124999999999996"/>
    <n v="100"/>
    <n v="100"/>
    <n v="0"/>
    <n v="0"/>
    <n v="0"/>
    <n v="0"/>
    <n v="0"/>
    <n v="0"/>
    <n v="0"/>
    <n v="0"/>
    <n v="0"/>
    <n v="0"/>
    <n v="0"/>
    <n v="0"/>
    <m/>
    <n v="0"/>
    <m/>
    <n v="0"/>
    <m/>
    <n v="0"/>
    <n v="0"/>
    <n v="100"/>
    <n v="0"/>
    <n v="0"/>
    <n v="80"/>
    <n v="20"/>
    <n v="0"/>
    <m/>
    <n v="0"/>
    <n v="0"/>
    <n v="0"/>
    <n v="0"/>
    <n v="0"/>
    <n v="0"/>
    <m/>
    <n v="0"/>
    <m/>
    <n v="0"/>
    <m/>
    <n v="80"/>
    <n v="0"/>
    <n v="0"/>
    <n v="0"/>
    <m/>
    <m/>
    <x v="1"/>
  </r>
  <r>
    <x v="2"/>
    <s v="R_7ah8D74wadhzfed"/>
    <s v="WI"/>
    <n v="53703"/>
    <s v="East North Central"/>
    <x v="3"/>
    <s v="Producer Cooperative"/>
    <m/>
    <x v="1"/>
    <n v="2013"/>
    <x v="24"/>
    <x v="4"/>
    <s v="3 - 5 years"/>
    <x v="1"/>
    <n v="2056000"/>
    <n v="1962000"/>
    <n v="327230"/>
    <n v="0.15915856031128406"/>
    <n v="100"/>
    <n v="99.74913353720693"/>
    <n v="0"/>
    <n v="0"/>
    <n v="0"/>
    <n v="0"/>
    <n v="0"/>
    <n v="0"/>
    <n v="0"/>
    <n v="0"/>
    <n v="0.25086646279306829"/>
    <n v="0"/>
    <n v="0"/>
    <n v="0"/>
    <m/>
    <n v="0"/>
    <m/>
    <n v="0"/>
    <m/>
    <n v="0"/>
    <n v="0.25086646279306829"/>
    <n v="100"/>
    <n v="0"/>
    <n v="85.143832823649333"/>
    <n v="0"/>
    <n v="0.10626911314984709"/>
    <n v="11.713863404689093"/>
    <s v="ND"/>
    <n v="0.303822629969419"/>
    <n v="0"/>
    <n v="0"/>
    <n v="0"/>
    <n v="0"/>
    <n v="0"/>
    <s v="ND"/>
    <n v="2.7322120285423037"/>
    <m/>
    <n v="0"/>
    <m/>
    <n v="85.143832823649333"/>
    <n v="11.713863404689093"/>
    <n v="0"/>
    <n v="2.7322120285423037"/>
    <m/>
    <m/>
    <x v="1"/>
  </r>
  <r>
    <x v="2"/>
    <s v="R_VOkzj53NOdbOdrj"/>
    <s v="AL"/>
    <n v="35804"/>
    <s v="East South Central"/>
    <x v="0"/>
    <s v="Nonprofit"/>
    <m/>
    <x v="0"/>
    <n v="2012"/>
    <x v="25"/>
    <x v="4"/>
    <s v="3 - 5 years"/>
    <x v="1"/>
    <n v="472437"/>
    <n v="356577"/>
    <n v="102750"/>
    <n v="0.21748931603578889"/>
    <n v="100"/>
    <n v="94.4"/>
    <n v="0"/>
    <n v="0"/>
    <n v="0"/>
    <n v="0"/>
    <n v="0"/>
    <n v="0"/>
    <n v="0"/>
    <n v="0"/>
    <n v="5.6"/>
    <n v="0"/>
    <n v="0"/>
    <n v="0"/>
    <m/>
    <n v="0"/>
    <m/>
    <n v="0"/>
    <m/>
    <n v="0"/>
    <n v="5.6"/>
    <n v="100"/>
    <n v="0"/>
    <n v="32"/>
    <n v="0"/>
    <n v="6"/>
    <n v="46"/>
    <m/>
    <n v="0.5"/>
    <n v="0"/>
    <n v="12"/>
    <n v="0"/>
    <n v="0"/>
    <n v="0"/>
    <m/>
    <n v="2"/>
    <m/>
    <n v="1.5"/>
    <m/>
    <n v="32"/>
    <n v="46"/>
    <n v="12"/>
    <n v="3.5"/>
    <m/>
    <m/>
    <x v="1"/>
  </r>
  <r>
    <x v="2"/>
    <s v="R_1DuSLF3tnAQBk62"/>
    <s v="TN"/>
    <n v="38126"/>
    <s v="East South Central"/>
    <x v="0"/>
    <s v="Nonprofit"/>
    <m/>
    <x v="0"/>
    <n v="2013"/>
    <x v="24"/>
    <x v="4"/>
    <s v="3 - 5 years"/>
    <x v="2"/>
    <n v="275050"/>
    <n v="275050"/>
    <n v="301372"/>
    <n v="1.0956989638247592"/>
    <n v="100"/>
    <n v="52"/>
    <n v="0"/>
    <n v="7"/>
    <n v="0"/>
    <n v="6"/>
    <n v="15"/>
    <n v="3"/>
    <n v="10"/>
    <n v="4"/>
    <n v="3"/>
    <n v="0"/>
    <n v="0"/>
    <n v="0"/>
    <m/>
    <n v="0"/>
    <m/>
    <n v="0"/>
    <m/>
    <n v="7"/>
    <n v="20"/>
    <n v="100"/>
    <n v="90"/>
    <n v="0"/>
    <n v="0"/>
    <n v="3"/>
    <n v="0"/>
    <m/>
    <n v="0"/>
    <n v="0"/>
    <n v="0"/>
    <n v="0"/>
    <n v="7"/>
    <n v="0"/>
    <m/>
    <n v="0"/>
    <m/>
    <n v="0"/>
    <m/>
    <n v="0"/>
    <n v="0"/>
    <n v="7"/>
    <n v="0"/>
    <m/>
    <m/>
    <x v="2"/>
  </r>
  <r>
    <x v="2"/>
    <s v="R_OwoRcXd8iiNS2M9"/>
    <s v="TN"/>
    <n v="37209"/>
    <s v="East South Central"/>
    <x v="0"/>
    <s v="Nonprofit"/>
    <m/>
    <x v="0"/>
    <n v="2012"/>
    <x v="25"/>
    <x v="4"/>
    <s v="3 - 5 years"/>
    <x v="1"/>
    <n v="210000"/>
    <n v="210000"/>
    <m/>
    <m/>
    <n v="100"/>
    <n v="86"/>
    <n v="1"/>
    <n v="1"/>
    <n v="1"/>
    <n v="0.4"/>
    <n v="8"/>
    <n v="0.5"/>
    <n v="0"/>
    <n v="0"/>
    <n v="2"/>
    <n v="0"/>
    <n v="0.1"/>
    <n v="0"/>
    <m/>
    <n v="0"/>
    <m/>
    <n v="0"/>
    <m/>
    <n v="2"/>
    <n v="2.6"/>
    <n v="100"/>
    <n v="0"/>
    <n v="0"/>
    <n v="0"/>
    <n v="98"/>
    <n v="0"/>
    <m/>
    <n v="1"/>
    <n v="0"/>
    <n v="0"/>
    <n v="0"/>
    <n v="0"/>
    <n v="0"/>
    <m/>
    <n v="0"/>
    <m/>
    <n v="1"/>
    <s v="resolving missing percent"/>
    <n v="0"/>
    <n v="0"/>
    <n v="0"/>
    <n v="1"/>
    <m/>
    <m/>
    <x v="2"/>
  </r>
  <r>
    <x v="2"/>
    <s v="R_3k4y6WxPbmYbnYs"/>
    <s v="TN"/>
    <n v="38104"/>
    <s v="East South Central"/>
    <x v="0"/>
    <s v="Nonprofit"/>
    <m/>
    <x v="0"/>
    <n v="2012"/>
    <x v="25"/>
    <x v="4"/>
    <s v="3 - 5 years"/>
    <x v="2"/>
    <m/>
    <m/>
    <m/>
    <m/>
    <n v="100"/>
    <n v="97"/>
    <n v="0"/>
    <n v="0"/>
    <n v="0"/>
    <n v="0"/>
    <n v="3"/>
    <n v="0"/>
    <n v="0"/>
    <n v="0"/>
    <n v="0"/>
    <n v="0"/>
    <n v="0"/>
    <n v="0"/>
    <m/>
    <n v="0"/>
    <m/>
    <n v="0"/>
    <m/>
    <n v="0"/>
    <n v="0"/>
    <n v="100"/>
    <n v="94"/>
    <n v="0"/>
    <n v="0"/>
    <n v="6"/>
    <n v="0"/>
    <m/>
    <n v="0"/>
    <n v="0"/>
    <n v="0"/>
    <n v="0"/>
    <n v="0"/>
    <n v="0"/>
    <m/>
    <n v="0"/>
    <m/>
    <n v="0"/>
    <m/>
    <n v="0"/>
    <n v="0"/>
    <n v="0"/>
    <n v="0"/>
    <m/>
    <m/>
    <x v="1"/>
  </r>
  <r>
    <x v="2"/>
    <s v="R_9TWW0oZ1k2qQFYp"/>
    <s v="PA"/>
    <n v="19129"/>
    <s v="Middle Atlantic"/>
    <x v="2"/>
    <s v="LLC"/>
    <m/>
    <x v="2"/>
    <n v="2014"/>
    <x v="23"/>
    <x v="4"/>
    <s v="3 - 5 years"/>
    <x v="3"/>
    <n v="890000"/>
    <n v="890000"/>
    <n v="815000"/>
    <n v="0.9157303370786517"/>
    <n v="100"/>
    <n v="70"/>
    <n v="1"/>
    <n v="11"/>
    <n v="2"/>
    <n v="4"/>
    <n v="3"/>
    <n v="2"/>
    <n v="3"/>
    <n v="2"/>
    <n v="2"/>
    <n v="0"/>
    <n v="0"/>
    <n v="0"/>
    <m/>
    <n v="0"/>
    <m/>
    <n v="0"/>
    <m/>
    <n v="13"/>
    <n v="9"/>
    <n v="100"/>
    <n v="100"/>
    <n v="0"/>
    <n v="0"/>
    <n v="0"/>
    <n v="0"/>
    <m/>
    <n v="0"/>
    <n v="0"/>
    <n v="0"/>
    <n v="0"/>
    <n v="0"/>
    <n v="0"/>
    <m/>
    <n v="0"/>
    <m/>
    <n v="0"/>
    <m/>
    <n v="0"/>
    <n v="0"/>
    <n v="0"/>
    <n v="0"/>
    <m/>
    <m/>
    <x v="0"/>
  </r>
  <r>
    <x v="2"/>
    <s v="R_rjC5IOHc4xzbMk1"/>
    <s v="NY"/>
    <n v="13201"/>
    <s v="Middle Atlantic"/>
    <x v="2"/>
    <s v="S Corp"/>
    <m/>
    <x v="2"/>
    <n v="2013"/>
    <x v="24"/>
    <x v="4"/>
    <s v="3 - 5 years"/>
    <x v="1"/>
    <m/>
    <m/>
    <m/>
    <m/>
    <n v="100"/>
    <n v="95"/>
    <n v="0"/>
    <n v="0"/>
    <n v="0"/>
    <n v="0"/>
    <n v="5"/>
    <n v="0"/>
    <n v="0"/>
    <n v="0"/>
    <n v="0"/>
    <n v="0"/>
    <n v="0"/>
    <n v="0"/>
    <m/>
    <n v="0"/>
    <m/>
    <n v="0"/>
    <m/>
    <n v="0"/>
    <n v="0"/>
    <n v="100"/>
    <n v="0"/>
    <n v="0"/>
    <n v="35"/>
    <n v="55"/>
    <n v="5"/>
    <m/>
    <n v="0"/>
    <n v="0"/>
    <n v="0"/>
    <n v="5"/>
    <n v="0"/>
    <n v="0"/>
    <m/>
    <n v="0"/>
    <m/>
    <n v="0"/>
    <m/>
    <n v="35"/>
    <n v="5"/>
    <n v="5"/>
    <n v="0"/>
    <m/>
    <m/>
    <x v="0"/>
  </r>
  <r>
    <x v="2"/>
    <s v="R_1dBw8EzQCSmxIh2"/>
    <s v="AZ"/>
    <n v="86323"/>
    <s v="Mountain"/>
    <x v="1"/>
    <s v="Producer Cooperative"/>
    <m/>
    <x v="1"/>
    <n v="2012"/>
    <x v="25"/>
    <x v="4"/>
    <s v="3 - 5 years"/>
    <x v="3"/>
    <n v="100000"/>
    <n v="60000"/>
    <m/>
    <m/>
    <n v="100"/>
    <n v="78"/>
    <n v="1"/>
    <n v="15"/>
    <n v="0"/>
    <n v="0"/>
    <n v="4"/>
    <n v="0"/>
    <n v="1"/>
    <n v="0"/>
    <n v="1"/>
    <n v="0"/>
    <n v="0"/>
    <n v="0"/>
    <m/>
    <n v="0"/>
    <m/>
    <n v="0"/>
    <m/>
    <n v="15"/>
    <n v="2"/>
    <n v="100"/>
    <n v="95"/>
    <n v="0"/>
    <n v="0"/>
    <n v="5"/>
    <n v="0"/>
    <m/>
    <n v="0"/>
    <n v="0"/>
    <n v="0"/>
    <n v="0"/>
    <n v="0"/>
    <n v="0"/>
    <m/>
    <n v="0"/>
    <m/>
    <n v="0"/>
    <m/>
    <n v="0"/>
    <n v="0"/>
    <n v="0"/>
    <n v="0"/>
    <m/>
    <m/>
    <x v="3"/>
  </r>
  <r>
    <x v="2"/>
    <s v="R_voCrO4010kqdfMZ"/>
    <s v="MT"/>
    <n v="59860"/>
    <s v="Mountain"/>
    <x v="1"/>
    <s v="Producer-Consumer Cooperative"/>
    <m/>
    <x v="1"/>
    <n v="2012"/>
    <x v="25"/>
    <x v="4"/>
    <s v="3 - 5 years"/>
    <x v="3"/>
    <n v="24000"/>
    <n v="14000"/>
    <n v="18000"/>
    <n v="0.75"/>
    <n v="99.999999999999972"/>
    <n v="18.571428571428573"/>
    <n v="7.1428571428571423"/>
    <n v="14.285714285714285"/>
    <n v="3.5714285714285712"/>
    <n v="42.857142857142854"/>
    <n v="3.5714285714285712"/>
    <n v="2.1428571428571428"/>
    <n v="3.5714285714285712"/>
    <n v="2.1428571428571428"/>
    <n v="2.1428571428571428"/>
    <n v="0"/>
    <n v="0"/>
    <n v="0"/>
    <m/>
    <n v="0"/>
    <m/>
    <n v="0"/>
    <m/>
    <n v="17.857142857142854"/>
    <n v="9.9999999999999982"/>
    <n v="100"/>
    <n v="100"/>
    <n v="0"/>
    <n v="0"/>
    <n v="0"/>
    <n v="0"/>
    <m/>
    <n v="0"/>
    <n v="0"/>
    <n v="0"/>
    <n v="0"/>
    <n v="0"/>
    <n v="0"/>
    <s v="ND"/>
    <n v="0"/>
    <m/>
    <n v="0"/>
    <m/>
    <n v="0"/>
    <n v="0"/>
    <n v="0"/>
    <n v="0"/>
    <m/>
    <m/>
    <x v="1"/>
  </r>
  <r>
    <x v="2"/>
    <s v="R_2SCrVI3c2vM6GtN"/>
    <s v="CO"/>
    <n v="80477"/>
    <s v="Mountain"/>
    <x v="1"/>
    <s v="Nonprofit"/>
    <m/>
    <x v="0"/>
    <n v="2014"/>
    <x v="23"/>
    <x v="4"/>
    <s v="3 - 5 years"/>
    <x v="3"/>
    <m/>
    <m/>
    <n v="80000"/>
    <m/>
    <n v="100"/>
    <n v="18"/>
    <n v="0"/>
    <n v="49"/>
    <n v="0"/>
    <n v="1"/>
    <n v="10"/>
    <n v="1"/>
    <n v="4"/>
    <n v="1"/>
    <n v="9"/>
    <n v="0"/>
    <n v="5"/>
    <n v="0"/>
    <m/>
    <n v="0"/>
    <m/>
    <n v="2"/>
    <m/>
    <n v="49"/>
    <n v="22"/>
    <n v="100"/>
    <n v="98"/>
    <n v="0"/>
    <n v="0"/>
    <n v="0"/>
    <n v="0"/>
    <m/>
    <n v="0"/>
    <n v="0"/>
    <n v="0"/>
    <n v="1"/>
    <n v="0"/>
    <n v="0"/>
    <m/>
    <n v="1"/>
    <m/>
    <n v="0"/>
    <m/>
    <n v="0"/>
    <n v="0"/>
    <n v="1"/>
    <n v="1"/>
    <m/>
    <m/>
    <x v="1"/>
  </r>
  <r>
    <x v="2"/>
    <s v="R_1DqaN7sNQ1mprBT"/>
    <s v="MA"/>
    <n v="2121"/>
    <s v="New England"/>
    <x v="2"/>
    <s v="Nonprofit"/>
    <m/>
    <x v="0"/>
    <n v="2014"/>
    <x v="23"/>
    <x v="4"/>
    <s v="3 - 5 years"/>
    <x v="2"/>
    <n v="1250000"/>
    <n v="600000"/>
    <n v="1250000"/>
    <n v="1"/>
    <n v="100"/>
    <n v="0"/>
    <n v="25"/>
    <n v="0"/>
    <n v="0"/>
    <n v="0"/>
    <n v="0"/>
    <n v="0"/>
    <n v="30"/>
    <n v="0"/>
    <n v="45"/>
    <n v="0"/>
    <n v="0"/>
    <n v="0"/>
    <m/>
    <n v="0"/>
    <m/>
    <n v="0"/>
    <m/>
    <n v="0"/>
    <n v="75"/>
    <n v="100"/>
    <n v="0"/>
    <n v="0"/>
    <n v="0"/>
    <n v="20"/>
    <n v="0"/>
    <m/>
    <n v="0"/>
    <n v="0"/>
    <n v="0"/>
    <n v="80"/>
    <n v="0"/>
    <n v="0"/>
    <m/>
    <n v="0"/>
    <m/>
    <n v="0"/>
    <m/>
    <n v="0"/>
    <n v="0"/>
    <n v="80"/>
    <n v="0"/>
    <m/>
    <m/>
    <x v="1"/>
  </r>
  <r>
    <x v="2"/>
    <s v="R_20TcoJCUHoWvWVJ"/>
    <s v="VT"/>
    <n v="5753"/>
    <s v="New England"/>
    <x v="2"/>
    <s v="Nonprofit"/>
    <m/>
    <x v="0"/>
    <n v="2013"/>
    <x v="24"/>
    <x v="4"/>
    <s v="3 - 5 years"/>
    <x v="3"/>
    <n v="150000"/>
    <n v="140000"/>
    <n v="160000"/>
    <n v="1.0666666666666667"/>
    <n v="100"/>
    <n v="30"/>
    <n v="0"/>
    <n v="40"/>
    <n v="0"/>
    <n v="0"/>
    <n v="5"/>
    <n v="5"/>
    <n v="5"/>
    <n v="5"/>
    <n v="10"/>
    <n v="0"/>
    <n v="0"/>
    <n v="0"/>
    <m/>
    <n v="0"/>
    <m/>
    <n v="0"/>
    <m/>
    <n v="40"/>
    <n v="25"/>
    <n v="100"/>
    <n v="100"/>
    <n v="0"/>
    <n v="0"/>
    <n v="0"/>
    <n v="0"/>
    <m/>
    <n v="0"/>
    <n v="0"/>
    <n v="0"/>
    <n v="0"/>
    <n v="0"/>
    <n v="0"/>
    <m/>
    <n v="0"/>
    <m/>
    <n v="0"/>
    <m/>
    <n v="0"/>
    <n v="0"/>
    <n v="0"/>
    <n v="0"/>
    <m/>
    <m/>
    <x v="0"/>
  </r>
  <r>
    <x v="2"/>
    <s v="R_1I44pXkpBXKcTii"/>
    <s v="WA"/>
    <n v="99202"/>
    <s v="Pacific"/>
    <x v="1"/>
    <s v="Producer Cooperative"/>
    <m/>
    <x v="1"/>
    <n v="2014"/>
    <x v="23"/>
    <x v="4"/>
    <s v="3 - 5 years"/>
    <x v="2"/>
    <n v="388551.59"/>
    <n v="306603.26"/>
    <n v="381945.18"/>
    <n v="0.98299734148559259"/>
    <n v="100"/>
    <n v="70"/>
    <n v="3"/>
    <n v="2"/>
    <n v="0"/>
    <n v="3"/>
    <n v="3"/>
    <n v="17"/>
    <n v="0"/>
    <n v="0"/>
    <n v="2"/>
    <n v="0"/>
    <n v="0"/>
    <n v="0"/>
    <m/>
    <n v="0"/>
    <m/>
    <n v="0"/>
    <m/>
    <n v="2"/>
    <n v="19"/>
    <n v="100"/>
    <n v="8"/>
    <n v="0"/>
    <n v="0"/>
    <n v="28"/>
    <n v="0"/>
    <m/>
    <n v="0"/>
    <n v="0"/>
    <n v="25"/>
    <n v="34"/>
    <n v="0"/>
    <n v="0"/>
    <m/>
    <n v="0"/>
    <m/>
    <n v="5"/>
    <s v="resolving missing percent"/>
    <n v="0"/>
    <n v="0"/>
    <n v="59"/>
    <n v="5"/>
    <m/>
    <m/>
    <x v="2"/>
  </r>
  <r>
    <x v="2"/>
    <s v="R_T0ekSBFCQYYYeA1"/>
    <s v="OR"/>
    <n v="97116"/>
    <s v="Pacific"/>
    <x v="1"/>
    <s v="Nonprofit"/>
    <m/>
    <x v="0"/>
    <n v="2012"/>
    <x v="25"/>
    <x v="4"/>
    <s v="3 - 5 years"/>
    <x v="2"/>
    <n v="112724"/>
    <n v="40300"/>
    <n v="109274"/>
    <n v="0.96939427273695045"/>
    <n v="100"/>
    <n v="100"/>
    <n v="0"/>
    <n v="0"/>
    <n v="0"/>
    <n v="0"/>
    <n v="0"/>
    <n v="0"/>
    <n v="0"/>
    <n v="0"/>
    <n v="0"/>
    <n v="0"/>
    <n v="0"/>
    <n v="0"/>
    <m/>
    <n v="0"/>
    <m/>
    <n v="0"/>
    <m/>
    <n v="0"/>
    <n v="0"/>
    <n v="100"/>
    <n v="83"/>
    <n v="0"/>
    <n v="8"/>
    <n v="3"/>
    <n v="0"/>
    <m/>
    <n v="0"/>
    <n v="1"/>
    <n v="4"/>
    <n v="1"/>
    <n v="0"/>
    <n v="0"/>
    <m/>
    <n v="0"/>
    <m/>
    <n v="0"/>
    <m/>
    <n v="8"/>
    <n v="0"/>
    <n v="6"/>
    <n v="0"/>
    <m/>
    <m/>
    <x v="1"/>
  </r>
  <r>
    <x v="2"/>
    <s v="R_1gOyltkLvPC6Thg"/>
    <s v="CA"/>
    <n v="95927"/>
    <s v="Pacific"/>
    <x v="1"/>
    <s v="Nonprofit"/>
    <m/>
    <x v="0"/>
    <n v="2013"/>
    <x v="24"/>
    <x v="4"/>
    <s v="3 - 5 years"/>
    <x v="1"/>
    <n v="8900"/>
    <n v="7100"/>
    <m/>
    <m/>
    <n v="100"/>
    <n v="70"/>
    <n v="0"/>
    <n v="5"/>
    <n v="0"/>
    <n v="10"/>
    <n v="10"/>
    <n v="5"/>
    <n v="0"/>
    <n v="0"/>
    <n v="0"/>
    <n v="0"/>
    <n v="0"/>
    <n v="0"/>
    <m/>
    <n v="0"/>
    <m/>
    <n v="0"/>
    <m/>
    <n v="5"/>
    <n v="5"/>
    <n v="100"/>
    <n v="0"/>
    <n v="0"/>
    <n v="0"/>
    <n v="50"/>
    <n v="0"/>
    <m/>
    <n v="0"/>
    <n v="0"/>
    <n v="0"/>
    <n v="50"/>
    <n v="0"/>
    <n v="0"/>
    <m/>
    <n v="0"/>
    <m/>
    <n v="0"/>
    <m/>
    <n v="0"/>
    <n v="0"/>
    <n v="50"/>
    <n v="0"/>
    <m/>
    <m/>
    <x v="1"/>
  </r>
  <r>
    <x v="2"/>
    <s v="R_3EBkFtAkZDR2SxE"/>
    <s v="CA"/>
    <n v="96160"/>
    <s v="Pacific"/>
    <x v="1"/>
    <s v="Nonprofit"/>
    <m/>
    <x v="0"/>
    <n v="2012"/>
    <x v="25"/>
    <x v="4"/>
    <s v="3 - 5 years"/>
    <x v="1"/>
    <m/>
    <m/>
    <n v="479000"/>
    <m/>
    <n v="100"/>
    <n v="75"/>
    <n v="5"/>
    <n v="4"/>
    <n v="0"/>
    <n v="3"/>
    <n v="10"/>
    <n v="3"/>
    <n v="0"/>
    <n v="0"/>
    <n v="0"/>
    <n v="0"/>
    <n v="0"/>
    <n v="0"/>
    <m/>
    <n v="0"/>
    <m/>
    <n v="0"/>
    <m/>
    <n v="4"/>
    <n v="3"/>
    <n v="100"/>
    <n v="10"/>
    <n v="0"/>
    <n v="5"/>
    <n v="70"/>
    <n v="3"/>
    <m/>
    <n v="0"/>
    <n v="0"/>
    <n v="5"/>
    <n v="1"/>
    <n v="6"/>
    <n v="0"/>
    <m/>
    <n v="0"/>
    <m/>
    <n v="0"/>
    <m/>
    <n v="5"/>
    <n v="3"/>
    <n v="12"/>
    <n v="0"/>
    <m/>
    <m/>
    <x v="2"/>
  </r>
  <r>
    <x v="2"/>
    <s v="R_27IIEdWUqDryQjc"/>
    <s v="VA"/>
    <n v="22718"/>
    <s v="South Atlantic"/>
    <x v="0"/>
    <s v="B Corp"/>
    <m/>
    <x v="2"/>
    <n v="2014"/>
    <x v="23"/>
    <x v="4"/>
    <s v="3 - 5 years"/>
    <x v="3"/>
    <n v="941000"/>
    <n v="938000"/>
    <n v="913792"/>
    <n v="0.97108607863974494"/>
    <n v="100"/>
    <n v="47"/>
    <n v="3"/>
    <n v="34"/>
    <n v="0"/>
    <n v="12"/>
    <n v="0"/>
    <n v="0"/>
    <n v="0"/>
    <n v="0"/>
    <n v="4"/>
    <n v="0"/>
    <n v="0"/>
    <n v="0"/>
    <m/>
    <n v="0"/>
    <m/>
    <n v="0"/>
    <m/>
    <n v="34"/>
    <n v="4"/>
    <n v="100"/>
    <n v="100"/>
    <n v="0"/>
    <n v="0"/>
    <n v="0"/>
    <n v="0"/>
    <m/>
    <n v="0"/>
    <n v="0"/>
    <n v="0"/>
    <n v="0"/>
    <n v="0"/>
    <n v="0"/>
    <m/>
    <n v="0"/>
    <m/>
    <n v="0"/>
    <m/>
    <n v="0"/>
    <n v="0"/>
    <n v="0"/>
    <n v="0"/>
    <m/>
    <m/>
    <x v="0"/>
  </r>
  <r>
    <x v="2"/>
    <s v="R_2dGTg2WVh3SFTI9"/>
    <s v="NC"/>
    <n v="28714"/>
    <s v="South Atlantic"/>
    <x v="0"/>
    <s v="Nonprofit"/>
    <m/>
    <x v="0"/>
    <n v="2012"/>
    <x v="25"/>
    <x v="4"/>
    <s v="3 - 5 years"/>
    <x v="2"/>
    <n v="300000"/>
    <n v="178000"/>
    <m/>
    <m/>
    <n v="100"/>
    <n v="100"/>
    <n v="0"/>
    <n v="0"/>
    <n v="0"/>
    <n v="0"/>
    <n v="0"/>
    <n v="0"/>
    <n v="0"/>
    <n v="0"/>
    <n v="0"/>
    <n v="0"/>
    <n v="0"/>
    <n v="0"/>
    <m/>
    <n v="0"/>
    <m/>
    <n v="0"/>
    <m/>
    <n v="0"/>
    <n v="0"/>
    <n v="100"/>
    <n v="0"/>
    <n v="0"/>
    <n v="40"/>
    <n v="10"/>
    <n v="50"/>
    <m/>
    <n v="0"/>
    <n v="0"/>
    <n v="0"/>
    <n v="0"/>
    <n v="0"/>
    <n v="0"/>
    <m/>
    <n v="0"/>
    <m/>
    <n v="0"/>
    <m/>
    <n v="40"/>
    <n v="50"/>
    <n v="0"/>
    <n v="0"/>
    <m/>
    <m/>
    <x v="3"/>
  </r>
  <r>
    <x v="2"/>
    <s v="R_2YlhvpfmmHmxsEP"/>
    <s v="NC"/>
    <n v="27589"/>
    <s v="South Atlantic"/>
    <x v="0"/>
    <s v="Nonprofit"/>
    <m/>
    <x v="0"/>
    <n v="2012"/>
    <x v="25"/>
    <x v="4"/>
    <s v="3 - 5 years"/>
    <x v="2"/>
    <n v="95000"/>
    <n v="93000"/>
    <n v="197000"/>
    <n v="2.0736842105263156"/>
    <n v="100"/>
    <n v="0"/>
    <n v="56"/>
    <n v="12"/>
    <n v="0"/>
    <n v="0"/>
    <n v="0"/>
    <n v="0"/>
    <n v="0"/>
    <n v="10"/>
    <n v="17"/>
    <n v="5"/>
    <n v="0"/>
    <n v="0"/>
    <m/>
    <n v="0"/>
    <m/>
    <n v="0"/>
    <m/>
    <n v="12"/>
    <n v="32"/>
    <n v="100"/>
    <n v="44"/>
    <n v="0"/>
    <n v="0"/>
    <n v="0"/>
    <n v="0"/>
    <m/>
    <n v="0"/>
    <n v="0"/>
    <n v="56"/>
    <n v="0"/>
    <n v="0"/>
    <n v="0"/>
    <m/>
    <n v="0"/>
    <m/>
    <n v="0"/>
    <m/>
    <n v="0"/>
    <n v="0"/>
    <n v="56"/>
    <n v="0"/>
    <m/>
    <m/>
    <x v="2"/>
  </r>
  <r>
    <x v="2"/>
    <s v="R_30dFHJrtFYmq3LK"/>
    <s v="GA"/>
    <n v="30002"/>
    <s v="South Atlantic"/>
    <x v="0"/>
    <s v="Nonprofit"/>
    <m/>
    <x v="0"/>
    <n v="2012"/>
    <x v="25"/>
    <x v="4"/>
    <s v="3 - 5 years"/>
    <x v="2"/>
    <n v="425902"/>
    <n v="151093"/>
    <n v="466967"/>
    <n v="1.0964188944874642"/>
    <n v="100"/>
    <n v="90"/>
    <n v="0"/>
    <n v="0"/>
    <n v="0"/>
    <n v="0"/>
    <n v="5"/>
    <n v="1"/>
    <n v="1"/>
    <n v="1"/>
    <n v="2"/>
    <n v="0"/>
    <n v="0"/>
    <n v="0"/>
    <m/>
    <n v="0"/>
    <m/>
    <n v="0"/>
    <m/>
    <n v="0"/>
    <n v="5"/>
    <n v="100"/>
    <n v="71.252804564076428"/>
    <n v="0"/>
    <n v="0"/>
    <n v="0"/>
    <n v="19.364232624939607"/>
    <s v="ND"/>
    <n v="0"/>
    <n v="0"/>
    <n v="0"/>
    <n v="0"/>
    <n v="0"/>
    <n v="0"/>
    <s v="ND"/>
    <n v="0"/>
    <m/>
    <n v="9.3829628109839636"/>
    <m/>
    <n v="0"/>
    <n v="19.364232624939607"/>
    <n v="0"/>
    <n v="9.3829628109839636"/>
    <m/>
    <m/>
    <x v="2"/>
  </r>
  <r>
    <x v="2"/>
    <s v="R_2c7tXRJiTzOkRzK"/>
    <s v="IA"/>
    <n v="52175"/>
    <s v="West North Central"/>
    <x v="3"/>
    <s v="Nonprofit"/>
    <m/>
    <x v="0"/>
    <n v="2013"/>
    <x v="24"/>
    <x v="4"/>
    <s v="3 - 5 years"/>
    <x v="2"/>
    <n v="826000"/>
    <n v="735500"/>
    <n v="833400"/>
    <n v="1.008958837772397"/>
    <n v="100"/>
    <n v="7.2059823249490149"/>
    <n v="0.18626784500339905"/>
    <n v="28.225696804894628"/>
    <n v="0"/>
    <n v="17.892590074779061"/>
    <n v="39.660095173351465"/>
    <n v="4.0788579197824609E-2"/>
    <n v="0.16315431679129844"/>
    <n v="0"/>
    <n v="0"/>
    <n v="0"/>
    <n v="0"/>
    <n v="0"/>
    <m/>
    <n v="6.5125764785859968"/>
    <m/>
    <n v="0.11284840244731476"/>
    <m/>
    <n v="28.225696804894628"/>
    <n v="6.8293677770224352"/>
    <n v="100"/>
    <n v="9"/>
    <n v="0"/>
    <n v="7"/>
    <n v="15"/>
    <n v="30"/>
    <m/>
    <n v="0"/>
    <n v="0.25"/>
    <n v="8.25"/>
    <n v="30"/>
    <n v="0"/>
    <n v="0.5"/>
    <m/>
    <n v="0"/>
    <m/>
    <n v="0"/>
    <m/>
    <n v="7"/>
    <n v="30"/>
    <n v="39"/>
    <n v="0"/>
    <m/>
    <m/>
    <x v="2"/>
  </r>
  <r>
    <x v="2"/>
    <s v="R_3FRwncfH4WcaFXF"/>
    <s v="MN"/>
    <n v="56001"/>
    <s v="West North Central"/>
    <x v="3"/>
    <s v="Nonprofit"/>
    <m/>
    <x v="0"/>
    <n v="2014"/>
    <x v="23"/>
    <x v="4"/>
    <s v="3 - 5 years"/>
    <x v="2"/>
    <n v="229425"/>
    <n v="229425"/>
    <m/>
    <m/>
    <n v="100"/>
    <n v="95"/>
    <n v="0"/>
    <n v="0"/>
    <n v="0"/>
    <n v="0"/>
    <n v="4"/>
    <n v="1"/>
    <n v="0"/>
    <n v="0"/>
    <n v="0"/>
    <n v="0"/>
    <n v="0"/>
    <n v="0"/>
    <m/>
    <n v="0"/>
    <m/>
    <n v="0"/>
    <m/>
    <n v="0"/>
    <n v="1"/>
    <n v="100"/>
    <n v="75"/>
    <n v="0"/>
    <n v="0"/>
    <n v="5"/>
    <n v="0"/>
    <m/>
    <n v="0"/>
    <n v="0"/>
    <n v="5"/>
    <n v="10"/>
    <n v="0"/>
    <n v="0"/>
    <m/>
    <n v="0"/>
    <m/>
    <n v="5"/>
    <s v="resolving missing percent"/>
    <n v="0"/>
    <n v="0"/>
    <n v="15"/>
    <n v="5"/>
    <m/>
    <m/>
    <x v="2"/>
  </r>
  <r>
    <x v="2"/>
    <s v="R_1DprcL5Ryn8ed84"/>
    <s v="MN"/>
    <n v="55104"/>
    <s v="West North Central"/>
    <x v="3"/>
    <s v="Nonprofit"/>
    <m/>
    <x v="0"/>
    <n v="2012"/>
    <x v="25"/>
    <x v="4"/>
    <s v="3 - 5 years"/>
    <x v="2"/>
    <n v="500000"/>
    <n v="200000"/>
    <n v="300000"/>
    <n v="0.6"/>
    <n v="100"/>
    <n v="100"/>
    <n v="0"/>
    <n v="0"/>
    <n v="0"/>
    <n v="0"/>
    <n v="0"/>
    <n v="0"/>
    <n v="0"/>
    <n v="0"/>
    <n v="0"/>
    <n v="0"/>
    <n v="0"/>
    <n v="0"/>
    <m/>
    <n v="0"/>
    <m/>
    <n v="0"/>
    <m/>
    <n v="0"/>
    <n v="0"/>
    <n v="100"/>
    <n v="40"/>
    <n v="0"/>
    <n v="30"/>
    <n v="5"/>
    <n v="13"/>
    <m/>
    <n v="2"/>
    <n v="3"/>
    <n v="5"/>
    <n v="2"/>
    <n v="0"/>
    <n v="0"/>
    <m/>
    <n v="0"/>
    <m/>
    <n v="0"/>
    <m/>
    <n v="30"/>
    <n v="13"/>
    <n v="10"/>
    <n v="0"/>
    <m/>
    <m/>
    <x v="1"/>
  </r>
  <r>
    <x v="2"/>
    <s v="R_3hxBfQCB3JU2wep"/>
    <s v="MN"/>
    <n v="56345"/>
    <s v="West North Central"/>
    <x v="3"/>
    <s v="Nonprofit"/>
    <m/>
    <x v="0"/>
    <n v="2012"/>
    <x v="25"/>
    <x v="4"/>
    <s v="3 - 5 years"/>
    <x v="2"/>
    <n v="260000"/>
    <n v="160000"/>
    <n v="258523"/>
    <n v="0.99431923076923079"/>
    <n v="100"/>
    <n v="80"/>
    <n v="0"/>
    <n v="3"/>
    <n v="0"/>
    <n v="0"/>
    <n v="15"/>
    <n v="2"/>
    <n v="0"/>
    <n v="0"/>
    <n v="0"/>
    <n v="0"/>
    <n v="0"/>
    <n v="0"/>
    <m/>
    <n v="0"/>
    <m/>
    <n v="0"/>
    <m/>
    <n v="3"/>
    <n v="2"/>
    <n v="100"/>
    <n v="15"/>
    <n v="0"/>
    <n v="5"/>
    <n v="20"/>
    <n v="0"/>
    <m/>
    <n v="0"/>
    <n v="0"/>
    <n v="15"/>
    <n v="0"/>
    <n v="45"/>
    <n v="0"/>
    <m/>
    <n v="0"/>
    <m/>
    <n v="0"/>
    <m/>
    <n v="5"/>
    <n v="0"/>
    <n v="60"/>
    <n v="0"/>
    <m/>
    <m/>
    <x v="1"/>
  </r>
  <r>
    <x v="2"/>
    <s v="R_vOZxxWjDA7uwTgl"/>
    <s v="IA"/>
    <n v="52801"/>
    <s v="West North Central"/>
    <x v="3"/>
    <s v="Nonprofit"/>
    <m/>
    <x v="0"/>
    <n v="2012"/>
    <x v="25"/>
    <x v="4"/>
    <s v="3 - 5 years"/>
    <x v="2"/>
    <n v="200000"/>
    <n v="100000"/>
    <n v="250000"/>
    <n v="1.25"/>
    <n v="100"/>
    <n v="15"/>
    <n v="5"/>
    <n v="20"/>
    <n v="5"/>
    <n v="15"/>
    <n v="10"/>
    <n v="5"/>
    <n v="10"/>
    <n v="5"/>
    <n v="5"/>
    <n v="0"/>
    <n v="5"/>
    <n v="0"/>
    <m/>
    <n v="0"/>
    <m/>
    <n v="0"/>
    <m/>
    <n v="25"/>
    <n v="30"/>
    <n v="100"/>
    <n v="70"/>
    <n v="0"/>
    <n v="0"/>
    <n v="20"/>
    <n v="0"/>
    <m/>
    <n v="10"/>
    <n v="0"/>
    <n v="0"/>
    <n v="0"/>
    <n v="0"/>
    <n v="0"/>
    <m/>
    <n v="0"/>
    <m/>
    <n v="0"/>
    <m/>
    <n v="0"/>
    <n v="0"/>
    <n v="0"/>
    <n v="0"/>
    <m/>
    <m/>
    <x v="1"/>
  </r>
  <r>
    <x v="2"/>
    <s v="R_7QHrQ1Ej8mh0fhD"/>
    <s v="IA"/>
    <n v="52556"/>
    <s v="West North Central"/>
    <x v="3"/>
    <s v="Nonprofit"/>
    <m/>
    <x v="0"/>
    <n v="2014"/>
    <x v="23"/>
    <x v="4"/>
    <s v="3 - 5 years"/>
    <x v="2"/>
    <n v="50000"/>
    <n v="45000"/>
    <n v="77000"/>
    <n v="1.54"/>
    <n v="100"/>
    <n v="90"/>
    <n v="1"/>
    <n v="4"/>
    <n v="0"/>
    <n v="1"/>
    <n v="1"/>
    <n v="1"/>
    <n v="1"/>
    <n v="0"/>
    <n v="1"/>
    <n v="0"/>
    <n v="0"/>
    <n v="0"/>
    <m/>
    <n v="0"/>
    <m/>
    <n v="0"/>
    <m/>
    <n v="4"/>
    <n v="3"/>
    <n v="100"/>
    <n v="30"/>
    <n v="0"/>
    <n v="30"/>
    <n v="5"/>
    <n v="0"/>
    <m/>
    <n v="0"/>
    <n v="0"/>
    <n v="0"/>
    <n v="30"/>
    <n v="5"/>
    <n v="0"/>
    <m/>
    <n v="0"/>
    <m/>
    <n v="0"/>
    <m/>
    <n v="30"/>
    <n v="0"/>
    <n v="35"/>
    <n v="0"/>
    <m/>
    <m/>
    <x v="1"/>
  </r>
  <r>
    <x v="2"/>
    <s v="R_32Pb8R4jbqXNe5o"/>
    <s v="MN"/>
    <n v="55113"/>
    <s v="West North Central"/>
    <x v="3"/>
    <s v="Nonprofit"/>
    <m/>
    <x v="0"/>
    <n v="2014"/>
    <x v="23"/>
    <x v="4"/>
    <s v="3 - 5 years"/>
    <x v="2"/>
    <n v="571000"/>
    <n v="161000"/>
    <n v="642889"/>
    <n v="1.1259001751313484"/>
    <n v="100"/>
    <n v="100"/>
    <n v="0"/>
    <n v="0"/>
    <n v="0"/>
    <n v="0"/>
    <n v="0"/>
    <n v="0"/>
    <n v="0"/>
    <n v="0"/>
    <n v="0"/>
    <n v="0"/>
    <n v="0"/>
    <n v="0"/>
    <m/>
    <n v="0"/>
    <m/>
    <n v="0"/>
    <m/>
    <n v="0"/>
    <n v="0"/>
    <n v="100"/>
    <n v="96.894409937888199"/>
    <n v="0"/>
    <n v="0"/>
    <n v="1.2422360248447204"/>
    <n v="0"/>
    <s v="ND"/>
    <n v="0"/>
    <n v="0"/>
    <n v="1.8633540372670807"/>
    <n v="0"/>
    <n v="0"/>
    <n v="0"/>
    <s v="ND"/>
    <n v="0"/>
    <m/>
    <n v="0"/>
    <m/>
    <n v="0"/>
    <n v="0"/>
    <n v="1.8633540372670807"/>
    <n v="0"/>
    <m/>
    <m/>
    <x v="1"/>
  </r>
  <r>
    <x v="2"/>
    <s v="R_1FmhOItVQEkzC7I"/>
    <s v="IA"/>
    <n v="50010"/>
    <s v="West North Central"/>
    <x v="3"/>
    <s v="LLC"/>
    <m/>
    <x v="2"/>
    <n v="2013"/>
    <x v="24"/>
    <x v="4"/>
    <s v="3 - 5 years"/>
    <x v="1"/>
    <n v="305000"/>
    <n v="278000"/>
    <n v="440000"/>
    <n v="1.4426229508196722"/>
    <n v="100"/>
    <n v="0"/>
    <n v="100"/>
    <n v="0"/>
    <n v="0"/>
    <n v="0"/>
    <n v="0"/>
    <n v="0"/>
    <n v="0"/>
    <n v="0"/>
    <n v="0"/>
    <n v="0"/>
    <n v="0"/>
    <n v="0"/>
    <m/>
    <n v="0"/>
    <m/>
    <n v="0"/>
    <m/>
    <n v="0"/>
    <n v="0"/>
    <n v="99.999999999999986"/>
    <n v="0"/>
    <n v="25.68345323741007"/>
    <n v="0"/>
    <n v="16.658992805755396"/>
    <n v="1.079136690647482"/>
    <s v="ND"/>
    <n v="4.1366906474820144"/>
    <n v="0"/>
    <n v="0"/>
    <n v="16.608273381294964"/>
    <n v="3.0575539568345325"/>
    <n v="1.2949640287769784"/>
    <s v="ND"/>
    <n v="11.690647482014388"/>
    <m/>
    <n v="19.790287769784172"/>
    <m/>
    <n v="25.68345323741007"/>
    <n v="1.079136690647482"/>
    <n v="20.960791366906474"/>
    <n v="31.480935251798559"/>
    <m/>
    <m/>
    <x v="0"/>
  </r>
  <r>
    <x v="2"/>
    <s v="R_1Q5XmKhvZZ7Qyic"/>
    <s v="NH"/>
    <n v="3576"/>
    <s v="New England"/>
    <x v="2"/>
    <s v="C Corp"/>
    <m/>
    <x v="2"/>
    <n v="2013"/>
    <x v="24"/>
    <x v="4"/>
    <s v="3 - 5 years"/>
    <x v="1"/>
    <n v="134700"/>
    <n v="124900"/>
    <n v="27185"/>
    <n v="0.201818856718634"/>
    <n v="99.999999999999986"/>
    <n v="36.457966373098479"/>
    <n v="0"/>
    <n v="51.526020816653315"/>
    <n v="0"/>
    <n v="0.80064051240992784"/>
    <n v="8.8462770216172935"/>
    <n v="0"/>
    <n v="0"/>
    <n v="0"/>
    <n v="1.0976781425140112"/>
    <n v="0"/>
    <n v="1.2714171337069655"/>
    <n v="0"/>
    <m/>
    <n v="0"/>
    <m/>
    <n v="0"/>
    <m/>
    <n v="51.526020816653315"/>
    <n v="2.3690952762209765"/>
    <n v="99.995372297838273"/>
    <n v="2.1032826261008806"/>
    <n v="0"/>
    <n v="5.78"/>
    <n v="89.465972778222579"/>
    <n v="0"/>
    <s v="ND"/>
    <n v="0"/>
    <n v="0"/>
    <n v="1.8847077662129701"/>
    <n v="0.35948759007205766"/>
    <n v="0.21617293835068055"/>
    <n v="0"/>
    <s v="ND"/>
    <n v="0.18574859887910328"/>
    <m/>
    <n v="0"/>
    <m/>
    <n v="5.78"/>
    <n v="0"/>
    <n v="2.4603682946357082"/>
    <n v="0.18574859887910328"/>
    <m/>
    <m/>
    <x v="1"/>
  </r>
  <r>
    <x v="2"/>
    <s v="R_3iVCRebhEuVSAZQ"/>
    <s v="PA"/>
    <n v="15201"/>
    <s v="Middle Atlantic"/>
    <x v="2"/>
    <s v="S Corp"/>
    <m/>
    <x v="2"/>
    <n v="2014"/>
    <x v="23"/>
    <x v="4"/>
    <s v="3 - 5 years"/>
    <x v="1"/>
    <n v="502405"/>
    <n v="412393"/>
    <m/>
    <m/>
    <n v="99.999999999999986"/>
    <n v="1.5519177095634501E-2"/>
    <n v="1.7830079560031329"/>
    <n v="0.16076897522508868"/>
    <n v="0"/>
    <n v="91.406498170434517"/>
    <n v="6.2612604966621648"/>
    <n v="0.96994856847715649"/>
    <n v="0"/>
    <n v="0"/>
    <n v="9.8360059457847253"/>
    <n v="0"/>
    <n v="0"/>
    <n v="0"/>
    <m/>
    <n v="0.86325422594466938"/>
    <m/>
    <n v="-11.296263515627084"/>
    <m/>
    <n v="0.16076897522508868"/>
    <n v="0.37294522457946577"/>
    <n v="0"/>
    <m/>
    <m/>
    <m/>
    <m/>
    <m/>
    <m/>
    <m/>
    <m/>
    <m/>
    <m/>
    <m/>
    <m/>
    <m/>
    <m/>
    <m/>
    <m/>
    <m/>
    <m/>
    <m/>
    <m/>
    <m/>
    <m/>
    <m/>
    <x v="3"/>
  </r>
  <r>
    <x v="2"/>
    <s v="R_TqqDtqePWKyFpIJ"/>
    <s v="NY"/>
    <n v="10474"/>
    <s v="Middle Atlantic"/>
    <x v="2"/>
    <s v="Nonprofit"/>
    <m/>
    <x v="0"/>
    <n v="2012"/>
    <x v="25"/>
    <x v="4"/>
    <s v="3 - 5 years"/>
    <x v="2"/>
    <m/>
    <m/>
    <m/>
    <m/>
    <m/>
    <m/>
    <m/>
    <m/>
    <m/>
    <m/>
    <m/>
    <m/>
    <m/>
    <m/>
    <m/>
    <m/>
    <m/>
    <m/>
    <m/>
    <m/>
    <m/>
    <m/>
    <m/>
    <m/>
    <m/>
    <n v="0"/>
    <m/>
    <m/>
    <m/>
    <m/>
    <m/>
    <m/>
    <m/>
    <m/>
    <m/>
    <m/>
    <m/>
    <m/>
    <m/>
    <m/>
    <m/>
    <m/>
    <m/>
    <m/>
    <m/>
    <m/>
    <m/>
    <m/>
    <m/>
    <x v="3"/>
  </r>
  <r>
    <x v="2"/>
    <s v="R_2EhsgoDCbKVRxqQ"/>
    <s v="VT"/>
    <n v="5701"/>
    <s v="New England"/>
    <x v="2"/>
    <s v="Nonprofit"/>
    <m/>
    <x v="0"/>
    <n v="2012"/>
    <x v="25"/>
    <x v="4"/>
    <s v="3 - 5 years"/>
    <x v="3"/>
    <m/>
    <m/>
    <m/>
    <m/>
    <m/>
    <m/>
    <m/>
    <m/>
    <m/>
    <m/>
    <m/>
    <m/>
    <m/>
    <m/>
    <m/>
    <m/>
    <m/>
    <m/>
    <m/>
    <m/>
    <m/>
    <m/>
    <m/>
    <m/>
    <m/>
    <n v="0"/>
    <m/>
    <m/>
    <m/>
    <m/>
    <m/>
    <m/>
    <m/>
    <m/>
    <m/>
    <m/>
    <m/>
    <m/>
    <m/>
    <m/>
    <m/>
    <m/>
    <m/>
    <m/>
    <m/>
    <m/>
    <m/>
    <m/>
    <m/>
    <x v="3"/>
  </r>
  <r>
    <x v="2"/>
    <s v="R_C1DIMk5ersvGVax"/>
    <s v="WA"/>
    <n v="98273"/>
    <s v="Pacific"/>
    <x v="1"/>
    <s v="Producer Cooperative"/>
    <m/>
    <x v="1"/>
    <n v="2014"/>
    <x v="23"/>
    <x v="4"/>
    <s v="3 - 5 years"/>
    <x v="1"/>
    <n v="1122117"/>
    <n v="894881"/>
    <n v="375325"/>
    <n v="0.33447938138358119"/>
    <n v="100"/>
    <n v="72.004545855817696"/>
    <n v="1.1618304556695249"/>
    <n v="18.593533665370032"/>
    <n v="0"/>
    <n v="0"/>
    <n v="0"/>
    <n v="0.51928692194828141"/>
    <n v="5.9002258400837657E-2"/>
    <n v="0"/>
    <n v="7.1517888970712304E-2"/>
    <n v="0"/>
    <n v="0.10235997858933199"/>
    <n v="7.4879229752335785"/>
    <m/>
    <n v="0"/>
    <m/>
    <n v="0"/>
    <m/>
    <n v="18.593533665370032"/>
    <n v="8.2400900231427414"/>
    <n v="0"/>
    <m/>
    <m/>
    <m/>
    <m/>
    <m/>
    <m/>
    <m/>
    <m/>
    <m/>
    <m/>
    <m/>
    <m/>
    <m/>
    <m/>
    <m/>
    <m/>
    <m/>
    <m/>
    <m/>
    <m/>
    <m/>
    <m/>
    <m/>
    <x v="2"/>
  </r>
  <r>
    <x v="2"/>
    <s v="R_1FsQxP4XcWWWSlM"/>
    <s v="WV"/>
    <n v="26260"/>
    <s v="South Atlantic"/>
    <x v="0"/>
    <s v="Nonprofit"/>
    <m/>
    <x v="0"/>
    <n v="2013"/>
    <x v="24"/>
    <x v="4"/>
    <s v="3 - 5 years"/>
    <x v="2"/>
    <m/>
    <m/>
    <m/>
    <m/>
    <m/>
    <m/>
    <m/>
    <m/>
    <m/>
    <m/>
    <m/>
    <m/>
    <m/>
    <m/>
    <m/>
    <m/>
    <m/>
    <m/>
    <m/>
    <m/>
    <m/>
    <m/>
    <m/>
    <m/>
    <m/>
    <n v="0"/>
    <m/>
    <m/>
    <m/>
    <m/>
    <m/>
    <m/>
    <m/>
    <m/>
    <m/>
    <m/>
    <m/>
    <m/>
    <m/>
    <m/>
    <m/>
    <m/>
    <m/>
    <m/>
    <m/>
    <m/>
    <m/>
    <m/>
    <m/>
    <x v="3"/>
  </r>
  <r>
    <x v="2"/>
    <s v="R_8qOWWhDmGktlG6d"/>
    <s v="WV"/>
    <n v="25704"/>
    <s v="South Atlantic"/>
    <x v="0"/>
    <s v="Nonprofit"/>
    <m/>
    <x v="0"/>
    <n v="2012"/>
    <x v="25"/>
    <x v="4"/>
    <s v="3 - 5 years"/>
    <x v="3"/>
    <m/>
    <m/>
    <m/>
    <m/>
    <m/>
    <m/>
    <m/>
    <m/>
    <m/>
    <m/>
    <m/>
    <m/>
    <m/>
    <m/>
    <m/>
    <m/>
    <m/>
    <m/>
    <m/>
    <m/>
    <m/>
    <m/>
    <m/>
    <m/>
    <m/>
    <n v="0"/>
    <m/>
    <m/>
    <m/>
    <m/>
    <m/>
    <m/>
    <m/>
    <m/>
    <m/>
    <m/>
    <m/>
    <m/>
    <m/>
    <m/>
    <m/>
    <m/>
    <m/>
    <m/>
    <m/>
    <m/>
    <m/>
    <m/>
    <m/>
    <x v="3"/>
  </r>
  <r>
    <x v="2"/>
    <s v="R_33a4qikHhjCEdQE"/>
    <s v="MO"/>
    <n v="63090"/>
    <s v="West North Central"/>
    <x v="3"/>
    <s v="S Corp"/>
    <m/>
    <x v="2"/>
    <n v="2014"/>
    <x v="23"/>
    <x v="4"/>
    <s v="3 - 5 years"/>
    <x v="2"/>
    <m/>
    <m/>
    <m/>
    <m/>
    <m/>
    <m/>
    <m/>
    <m/>
    <m/>
    <m/>
    <m/>
    <m/>
    <m/>
    <m/>
    <m/>
    <m/>
    <m/>
    <m/>
    <m/>
    <m/>
    <m/>
    <m/>
    <m/>
    <m/>
    <m/>
    <n v="0"/>
    <m/>
    <m/>
    <m/>
    <m/>
    <m/>
    <m/>
    <m/>
    <m/>
    <m/>
    <m/>
    <m/>
    <m/>
    <m/>
    <m/>
    <m/>
    <m/>
    <m/>
    <m/>
    <m/>
    <m/>
    <m/>
    <m/>
    <m/>
    <x v="2"/>
  </r>
  <r>
    <x v="2"/>
    <s v="R_3h3Yb9knFiTLw8B"/>
    <s v="NC"/>
    <n v="27702"/>
    <s v="South Atlantic"/>
    <x v="0"/>
    <s v="LLC"/>
    <m/>
    <x v="2"/>
    <n v="2010"/>
    <x v="28"/>
    <x v="5"/>
    <s v="6 - 10 years"/>
    <x v="2"/>
    <n v="2082090"/>
    <n v="1939335"/>
    <n v="1936715"/>
    <n v="0.93017833042759923"/>
    <n v="100"/>
    <n v="0"/>
    <n v="0"/>
    <n v="100"/>
    <n v="0"/>
    <n v="0"/>
    <n v="0"/>
    <n v="0"/>
    <n v="0"/>
    <n v="0"/>
    <n v="0"/>
    <n v="0"/>
    <n v="0"/>
    <n v="0"/>
    <m/>
    <n v="0"/>
    <m/>
    <n v="0"/>
    <m/>
    <n v="100"/>
    <n v="0"/>
    <n v="100.30000000000001"/>
    <n v="1.1000000000000001"/>
    <n v="0"/>
    <n v="0"/>
    <n v="58.7"/>
    <n v="0"/>
    <m/>
    <n v="0"/>
    <n v="0.8"/>
    <n v="0.2"/>
    <n v="0.7"/>
    <n v="0.3"/>
    <n v="0.1"/>
    <m/>
    <n v="7.4"/>
    <m/>
    <n v="31"/>
    <s v="resolving missing percent"/>
    <n v="0"/>
    <n v="0"/>
    <n v="2.1"/>
    <n v="38.4"/>
    <m/>
    <m/>
    <x v="2"/>
  </r>
  <r>
    <x v="2"/>
    <s v="R_XNZF04wpxvnehln"/>
    <s v="PA"/>
    <n v="19134"/>
    <s v="Middle Atlantic"/>
    <x v="2"/>
    <s v="Nonprofit"/>
    <m/>
    <x v="0"/>
    <n v="2008"/>
    <x v="29"/>
    <x v="5"/>
    <s v="6 - 10 years"/>
    <x v="1"/>
    <n v="4351509"/>
    <n v="3523652"/>
    <n v="4417520"/>
    <n v="1.0151696802189769"/>
    <n v="100"/>
    <n v="44"/>
    <n v="4.68"/>
    <n v="20.059999999999999"/>
    <n v="0.59"/>
    <n v="15.62"/>
    <n v="7.47"/>
    <n v="0.41"/>
    <n v="0.54"/>
    <n v="0"/>
    <n v="6.14"/>
    <n v="0"/>
    <n v="0"/>
    <n v="0"/>
    <m/>
    <n v="0"/>
    <m/>
    <n v="0.49"/>
    <m/>
    <n v="20.65"/>
    <n v="7.58"/>
    <n v="100.00406823375296"/>
    <n v="17.772271495596044"/>
    <n v="0"/>
    <n v="18.52"/>
    <n v="17.863455301488344"/>
    <n v="3.5210344267822138"/>
    <m/>
    <n v="0.5861248500135654"/>
    <n v="0"/>
    <n v="17.819779024716404"/>
    <n v="14.685871363006337"/>
    <n v="6.0927412809210439"/>
    <n v="0"/>
    <s v="ND"/>
    <n v="2.887089871531014"/>
    <m/>
    <n v="0.25570061969797242"/>
    <m/>
    <n v="18.52"/>
    <n v="3.5210344267822138"/>
    <n v="38.598391668643785"/>
    <n v="3.1427904912289866"/>
    <m/>
    <m/>
    <x v="0"/>
  </r>
  <r>
    <x v="2"/>
    <s v="R_6J52joJLlCaWmP3"/>
    <s v="HI"/>
    <n v="96720"/>
    <s v="Pacific"/>
    <x v="1"/>
    <s v="Nonprofit"/>
    <m/>
    <x v="0"/>
    <n v="2007"/>
    <x v="30"/>
    <x v="5"/>
    <s v="6 - 10 years"/>
    <x v="2"/>
    <n v="380662"/>
    <n v="88183"/>
    <n v="88183"/>
    <n v="0.23165695551434082"/>
    <n v="100"/>
    <n v="100"/>
    <n v="0"/>
    <n v="0"/>
    <n v="0"/>
    <n v="0"/>
    <n v="0"/>
    <n v="0"/>
    <n v="0"/>
    <n v="0"/>
    <n v="0"/>
    <n v="0"/>
    <n v="0"/>
    <n v="0"/>
    <m/>
    <n v="0"/>
    <m/>
    <n v="0"/>
    <m/>
    <n v="0"/>
    <n v="0"/>
    <n v="100.00000000000001"/>
    <n v="96.509531315559698"/>
    <n v="0"/>
    <n v="0"/>
    <n v="0"/>
    <n v="3.4904686844403114"/>
    <m/>
    <n v="0"/>
    <n v="0"/>
    <n v="0"/>
    <n v="0"/>
    <n v="0"/>
    <n v="0"/>
    <s v="ND"/>
    <n v="0"/>
    <m/>
    <n v="0"/>
    <m/>
    <n v="0"/>
    <n v="3.4904686844403114"/>
    <n v="0"/>
    <n v="0"/>
    <m/>
    <m/>
    <x v="1"/>
  </r>
  <r>
    <x v="2"/>
    <s v="R_3s7fSOxhqVVPkz4"/>
    <s v="WI"/>
    <n v="54665"/>
    <s v="East North Central"/>
    <x v="3"/>
    <s v="Other"/>
    <m/>
    <x v="3"/>
    <n v="2010"/>
    <x v="28"/>
    <x v="5"/>
    <s v="6 - 10 years"/>
    <x v="1"/>
    <n v="603806"/>
    <n v="502658"/>
    <n v="189589"/>
    <n v="0.31398992391595976"/>
    <n v="100"/>
    <n v="25.225899120276608"/>
    <n v="31.300605978617668"/>
    <n v="18.018414110588115"/>
    <n v="0"/>
    <n v="6.8241229623322424"/>
    <n v="4.5319083750780846"/>
    <n v="0"/>
    <n v="0"/>
    <n v="4.5319083750780846"/>
    <n v="9.5671410780291968"/>
    <n v="0"/>
    <n v="0"/>
    <n v="0"/>
    <m/>
    <n v="0"/>
    <m/>
    <n v="0"/>
    <m/>
    <n v="18.018414110588115"/>
    <n v="14.099049453107281"/>
    <n v="100"/>
    <n v="5"/>
    <n v="0"/>
    <n v="0"/>
    <n v="0"/>
    <n v="95"/>
    <m/>
    <n v="0"/>
    <n v="0"/>
    <n v="0"/>
    <n v="0"/>
    <n v="0"/>
    <n v="0"/>
    <m/>
    <n v="0"/>
    <m/>
    <n v="0"/>
    <m/>
    <n v="0"/>
    <n v="95"/>
    <n v="0"/>
    <n v="0"/>
    <m/>
    <m/>
    <x v="1"/>
  </r>
  <r>
    <x v="2"/>
    <s v="R_czKsK5OLZAacYZr"/>
    <s v="OH"/>
    <n v="44691"/>
    <s v="East North Central"/>
    <x v="3"/>
    <s v="Producer-Consumer Cooperative"/>
    <m/>
    <x v="1"/>
    <n v="2009"/>
    <x v="27"/>
    <x v="5"/>
    <s v="6 - 10 years"/>
    <x v="3"/>
    <n v="670000"/>
    <n v="500000"/>
    <n v="100000"/>
    <n v="0.14925373134328357"/>
    <n v="100"/>
    <n v="20"/>
    <n v="0"/>
    <n v="20"/>
    <n v="0"/>
    <n v="15"/>
    <n v="5"/>
    <n v="2"/>
    <n v="20"/>
    <n v="3"/>
    <n v="5"/>
    <n v="0"/>
    <n v="10"/>
    <n v="0"/>
    <m/>
    <n v="0"/>
    <m/>
    <n v="0"/>
    <m/>
    <n v="20"/>
    <n v="40"/>
    <n v="100"/>
    <n v="100"/>
    <n v="0"/>
    <n v="0"/>
    <n v="0"/>
    <n v="0"/>
    <m/>
    <n v="0"/>
    <n v="0"/>
    <n v="0"/>
    <n v="0"/>
    <n v="0"/>
    <n v="0"/>
    <m/>
    <n v="0"/>
    <m/>
    <n v="0"/>
    <m/>
    <n v="0"/>
    <n v="0"/>
    <n v="0"/>
    <n v="0"/>
    <m/>
    <m/>
    <x v="3"/>
  </r>
  <r>
    <x v="2"/>
    <s v="R_1CIWohjnuWUgis8"/>
    <s v="OH"/>
    <n v="45133"/>
    <s v="East North Central"/>
    <x v="3"/>
    <s v="LLC"/>
    <m/>
    <x v="2"/>
    <n v="2010"/>
    <x v="28"/>
    <x v="5"/>
    <s v="6 - 10 years"/>
    <x v="2"/>
    <n v="15000"/>
    <n v="150000"/>
    <n v="100000"/>
    <n v="6.666666666666667"/>
    <n v="100"/>
    <n v="85"/>
    <n v="0"/>
    <n v="1"/>
    <n v="0"/>
    <n v="1"/>
    <n v="7"/>
    <n v="0"/>
    <n v="1"/>
    <n v="0"/>
    <n v="5"/>
    <n v="0"/>
    <n v="0"/>
    <n v="0"/>
    <m/>
    <n v="0"/>
    <m/>
    <n v="0"/>
    <m/>
    <n v="1"/>
    <n v="6"/>
    <n v="100"/>
    <n v="70"/>
    <n v="0"/>
    <n v="0"/>
    <n v="28"/>
    <n v="1"/>
    <m/>
    <n v="0"/>
    <n v="0"/>
    <n v="0"/>
    <n v="0"/>
    <n v="0"/>
    <n v="0"/>
    <m/>
    <n v="0"/>
    <m/>
    <n v="1"/>
    <s v="resolving missing percent"/>
    <n v="0"/>
    <n v="1"/>
    <n v="0"/>
    <n v="1"/>
    <m/>
    <m/>
    <x v="0"/>
  </r>
  <r>
    <x v="2"/>
    <s v="R_1pGt5micnlp6Aau"/>
    <s v="AL"/>
    <m/>
    <s v="East South Central"/>
    <x v="0"/>
    <s v="Nonprofit"/>
    <m/>
    <x v="0"/>
    <n v="2011"/>
    <x v="26"/>
    <x v="5"/>
    <s v="6 - 10 years"/>
    <x v="1"/>
    <n v="257908"/>
    <n v="257908"/>
    <n v="332122"/>
    <n v="1.2877537726631201"/>
    <n v="100"/>
    <n v="68.542270887293142"/>
    <n v="1.3756843525598277"/>
    <n v="6.4061603362439321"/>
    <n v="0"/>
    <n v="0"/>
    <n v="15.329109604975418"/>
    <n v="2.6699443212308265"/>
    <n v="0.22449865843634167"/>
    <n v="0"/>
    <n v="5.4523318392605118"/>
    <n v="0"/>
    <n v="0"/>
    <n v="0"/>
    <m/>
    <n v="0"/>
    <m/>
    <n v="0"/>
    <m/>
    <n v="6.4061603362439321"/>
    <n v="8.3467748189276794"/>
    <n v="100"/>
    <n v="0"/>
    <n v="0"/>
    <n v="15.833165314763406"/>
    <n v="58.294430572142005"/>
    <n v="25.840997565023187"/>
    <s v="ND"/>
    <n v="0"/>
    <n v="3.1406548071405298E-2"/>
    <n v="0"/>
    <n v="0"/>
    <n v="0"/>
    <n v="0"/>
    <s v="ND"/>
    <n v="0"/>
    <m/>
    <n v="0"/>
    <m/>
    <n v="15.833165314763406"/>
    <n v="25.840997565023187"/>
    <n v="3.1406548071405298E-2"/>
    <n v="0"/>
    <m/>
    <m/>
    <x v="1"/>
  </r>
  <r>
    <x v="2"/>
    <s v="R_xnIEE5iJuKqacLL"/>
    <s v="NY"/>
    <n v="12015"/>
    <s v="Middle Atlantic"/>
    <x v="2"/>
    <s v="LLC"/>
    <m/>
    <x v="2"/>
    <n v="2011"/>
    <x v="26"/>
    <x v="5"/>
    <s v="6 - 10 years"/>
    <x v="3"/>
    <n v="3000000"/>
    <n v="3000000"/>
    <n v="2900000"/>
    <n v="0.96666666666666667"/>
    <n v="100"/>
    <n v="89"/>
    <n v="5"/>
    <n v="0"/>
    <n v="0"/>
    <n v="1"/>
    <n v="0"/>
    <n v="1"/>
    <n v="3"/>
    <n v="0"/>
    <n v="1"/>
    <n v="0"/>
    <n v="0"/>
    <n v="0"/>
    <m/>
    <n v="0"/>
    <m/>
    <n v="0"/>
    <m/>
    <n v="0"/>
    <n v="5"/>
    <n v="100"/>
    <n v="100"/>
    <n v="0"/>
    <n v="0"/>
    <n v="0"/>
    <n v="0"/>
    <m/>
    <n v="0"/>
    <n v="0"/>
    <n v="0"/>
    <n v="0"/>
    <n v="0"/>
    <n v="0"/>
    <m/>
    <n v="0"/>
    <m/>
    <n v="0"/>
    <m/>
    <n v="0"/>
    <n v="0"/>
    <n v="0"/>
    <n v="0"/>
    <m/>
    <m/>
    <x v="2"/>
  </r>
  <r>
    <x v="2"/>
    <s v="R_2qeK6EERUhnkJJC"/>
    <s v="NY"/>
    <n v="10115"/>
    <s v="Middle Atlantic"/>
    <x v="2"/>
    <s v="Nonprofit"/>
    <m/>
    <x v="0"/>
    <n v="2010"/>
    <x v="28"/>
    <x v="5"/>
    <s v="6 - 10 years"/>
    <x v="2"/>
    <n v="578000"/>
    <n v="355441"/>
    <n v="494199"/>
    <n v="0.85501557093425606"/>
    <n v="100"/>
    <n v="97"/>
    <n v="0"/>
    <n v="0.5"/>
    <n v="0"/>
    <n v="0"/>
    <n v="1.5"/>
    <n v="0"/>
    <n v="0"/>
    <n v="0"/>
    <n v="1"/>
    <n v="0"/>
    <n v="0"/>
    <n v="0"/>
    <m/>
    <n v="0"/>
    <m/>
    <n v="0"/>
    <m/>
    <n v="0.5"/>
    <n v="1"/>
    <n v="100"/>
    <n v="75"/>
    <n v="0"/>
    <n v="0"/>
    <n v="0"/>
    <n v="0"/>
    <m/>
    <n v="0"/>
    <n v="0"/>
    <n v="0"/>
    <n v="1"/>
    <n v="0"/>
    <n v="0"/>
    <m/>
    <n v="24"/>
    <m/>
    <n v="0"/>
    <m/>
    <n v="0"/>
    <n v="0"/>
    <n v="1"/>
    <n v="24"/>
    <m/>
    <m/>
    <x v="1"/>
  </r>
  <r>
    <x v="2"/>
    <s v="R_2WTCPOpM9nrLHW3"/>
    <s v="PA"/>
    <n v="16124"/>
    <s v="Middle Atlantic"/>
    <x v="2"/>
    <s v="Other"/>
    <m/>
    <x v="3"/>
    <n v="2008"/>
    <x v="29"/>
    <x v="5"/>
    <s v="6 - 10 years"/>
    <x v="2"/>
    <n v="100000"/>
    <n v="100000"/>
    <n v="100000"/>
    <n v="1"/>
    <n v="100"/>
    <n v="65"/>
    <n v="0"/>
    <n v="25"/>
    <n v="0"/>
    <n v="2"/>
    <n v="5"/>
    <n v="0"/>
    <n v="0"/>
    <n v="0"/>
    <n v="3"/>
    <n v="0"/>
    <n v="0"/>
    <n v="0"/>
    <m/>
    <n v="0"/>
    <m/>
    <n v="0"/>
    <m/>
    <n v="25"/>
    <n v="3"/>
    <n v="100"/>
    <n v="95"/>
    <n v="0"/>
    <n v="0"/>
    <n v="1"/>
    <n v="0"/>
    <m/>
    <n v="0"/>
    <n v="0"/>
    <n v="0"/>
    <n v="0"/>
    <n v="0"/>
    <n v="0"/>
    <m/>
    <n v="0"/>
    <m/>
    <n v="4"/>
    <s v="resolving missing percent"/>
    <n v="0"/>
    <n v="0"/>
    <n v="0"/>
    <n v="4"/>
    <m/>
    <m/>
    <x v="0"/>
  </r>
  <r>
    <x v="2"/>
    <s v="R_1JEIpX4JNwFaeIg"/>
    <s v="ID"/>
    <n v="83711"/>
    <s v="Mountain"/>
    <x v="1"/>
    <s v="Producer-Consumer Cooperative"/>
    <m/>
    <x v="1"/>
    <n v="2007"/>
    <x v="30"/>
    <x v="5"/>
    <s v="6 - 10 years"/>
    <x v="2"/>
    <n v="1224470"/>
    <n v="1224470"/>
    <n v="548000"/>
    <n v="0.44754056857252528"/>
    <n v="100.00000000000001"/>
    <n v="59.413215513650805"/>
    <n v="0.8452636650959191"/>
    <n v="12.250198044868393"/>
    <n v="3.5933914264947284"/>
    <n v="7.3501188269210358"/>
    <n v="9.0047122428479263"/>
    <n v="4.5213847623869921"/>
    <n v="0.53084191527763025"/>
    <n v="0.16333597393157856"/>
    <n v="2.1642016545934157"/>
    <n v="0"/>
    <n v="0.16333597393157856"/>
    <n v="0"/>
    <m/>
    <n v="0"/>
    <m/>
    <n v="0"/>
    <m/>
    <n v="15.843589471363121"/>
    <n v="7.5431002801211964"/>
    <n v="100"/>
    <n v="10"/>
    <n v="20"/>
    <n v="0"/>
    <n v="25"/>
    <n v="5"/>
    <m/>
    <n v="0"/>
    <n v="0"/>
    <n v="0"/>
    <n v="0"/>
    <n v="0"/>
    <n v="0"/>
    <m/>
    <n v="0"/>
    <m/>
    <n v="40"/>
    <s v="resolving missing percent"/>
    <n v="20"/>
    <n v="5"/>
    <n v="0"/>
    <n v="40"/>
    <m/>
    <m/>
    <x v="1"/>
  </r>
  <r>
    <x v="2"/>
    <s v="R_3ew6BHvHq4AtxBa"/>
    <s v="CO"/>
    <n v="80237"/>
    <s v="Mountain"/>
    <x v="1"/>
    <s v="Producer-Consumer Cooperative"/>
    <m/>
    <x v="1"/>
    <n v="2008"/>
    <x v="29"/>
    <x v="5"/>
    <s v="6 - 10 years"/>
    <x v="2"/>
    <n v="400000"/>
    <n v="400000"/>
    <n v="398000"/>
    <n v="0.995"/>
    <n v="100"/>
    <n v="7"/>
    <n v="1"/>
    <n v="62"/>
    <n v="0"/>
    <n v="1"/>
    <n v="18"/>
    <n v="4"/>
    <n v="2"/>
    <n v="1"/>
    <n v="3"/>
    <n v="0"/>
    <n v="1"/>
    <n v="0"/>
    <m/>
    <n v="0"/>
    <m/>
    <n v="0"/>
    <m/>
    <n v="62"/>
    <n v="11"/>
    <n v="100"/>
    <n v="53"/>
    <n v="0"/>
    <n v="0"/>
    <n v="47"/>
    <n v="0"/>
    <m/>
    <n v="0"/>
    <n v="0"/>
    <n v="0"/>
    <n v="0"/>
    <n v="0"/>
    <n v="0"/>
    <m/>
    <n v="0"/>
    <m/>
    <n v="0"/>
    <m/>
    <n v="0"/>
    <n v="0"/>
    <n v="0"/>
    <n v="0"/>
    <m/>
    <m/>
    <x v="2"/>
  </r>
  <r>
    <x v="2"/>
    <s v="R_1IER1Iv2xk2EQEU"/>
    <s v="MT"/>
    <n v="59719"/>
    <s v="Mountain"/>
    <x v="1"/>
    <s v="LLC"/>
    <m/>
    <x v="2"/>
    <n v="2010"/>
    <x v="28"/>
    <x v="5"/>
    <s v="6 - 10 years"/>
    <x v="1"/>
    <n v="3244891"/>
    <n v="3244891"/>
    <m/>
    <m/>
    <n v="99.999999999999986"/>
    <n v="12.05458056988663"/>
    <n v="0.46605571650942978"/>
    <n v="16.896068311693675"/>
    <n v="1.50393341409619"/>
    <n v="22.548030118731262"/>
    <n v="0.96650395960912094"/>
    <n v="2.6570384028307887"/>
    <n v="8.8388793336971876"/>
    <n v="0.73571038287572676"/>
    <n v="32.900735340570762"/>
    <n v="0"/>
    <n v="0.43246444949922813"/>
    <n v="0"/>
    <m/>
    <n v="0"/>
    <m/>
    <n v="0"/>
    <m/>
    <n v="18.400001725789863"/>
    <n v="45.564827909473692"/>
    <n v="100"/>
    <n v="0"/>
    <n v="10.31846678363002"/>
    <n v="45.829551747655003"/>
    <n v="23.937167689145799"/>
    <n v="2.3328980850204219E-2"/>
    <s v="ND"/>
    <n v="0.59478114981366093"/>
    <n v="0"/>
    <n v="0.31048808727319344"/>
    <n v="1.295020387433661"/>
    <n v="2.5874520900702058"/>
    <n v="2.7396914102815782E-2"/>
    <s v="ND"/>
    <n v="15.076346170025435"/>
    <m/>
    <n v="0"/>
    <m/>
    <n v="56.148018531285025"/>
    <n v="2.3328980850204219E-2"/>
    <n v="4.2203574788798761"/>
    <n v="15.076346170025435"/>
    <m/>
    <m/>
    <x v="3"/>
  </r>
  <r>
    <x v="2"/>
    <s v="R_1OC9FXli5LpOTz0"/>
    <s v="VT"/>
    <n v="5401"/>
    <s v="New England"/>
    <x v="2"/>
    <s v="Nonprofit"/>
    <m/>
    <x v="0"/>
    <n v="2008"/>
    <x v="29"/>
    <x v="5"/>
    <s v="6 - 10 years"/>
    <x v="2"/>
    <n v="594000"/>
    <n v="553000"/>
    <n v="630000"/>
    <n v="1.0606060606060606"/>
    <n v="100"/>
    <n v="70"/>
    <n v="0"/>
    <n v="7"/>
    <n v="3"/>
    <n v="5"/>
    <n v="5"/>
    <n v="0"/>
    <n v="5"/>
    <n v="0"/>
    <n v="5"/>
    <n v="0"/>
    <n v="0"/>
    <n v="0"/>
    <m/>
    <n v="0"/>
    <m/>
    <n v="0"/>
    <m/>
    <n v="10"/>
    <n v="10"/>
    <n v="100"/>
    <n v="97"/>
    <n v="0"/>
    <n v="0"/>
    <n v="0"/>
    <n v="0"/>
    <m/>
    <n v="0"/>
    <n v="0"/>
    <n v="0"/>
    <n v="3"/>
    <n v="0"/>
    <n v="0"/>
    <m/>
    <n v="0"/>
    <m/>
    <n v="0"/>
    <m/>
    <n v="0"/>
    <n v="0"/>
    <n v="3"/>
    <n v="0"/>
    <m/>
    <m/>
    <x v="2"/>
  </r>
  <r>
    <x v="2"/>
    <s v="R_2s4rPRqgbOSQANO"/>
    <s v="WA"/>
    <n v="98226"/>
    <s v="Pacific"/>
    <x v="1"/>
    <s v="LLC"/>
    <m/>
    <x v="2"/>
    <n v="2011"/>
    <x v="26"/>
    <x v="5"/>
    <s v="6 - 10 years"/>
    <x v="3"/>
    <n v="2200000"/>
    <n v="2200000"/>
    <m/>
    <m/>
    <n v="100"/>
    <n v="40"/>
    <n v="2"/>
    <n v="15"/>
    <n v="15"/>
    <n v="6"/>
    <n v="5"/>
    <n v="5"/>
    <n v="5"/>
    <n v="0"/>
    <n v="5"/>
    <n v="0"/>
    <n v="2"/>
    <n v="0"/>
    <m/>
    <n v="0"/>
    <m/>
    <n v="0"/>
    <m/>
    <n v="30"/>
    <n v="17"/>
    <n v="100"/>
    <n v="100"/>
    <n v="0"/>
    <n v="0"/>
    <n v="0"/>
    <n v="0"/>
    <m/>
    <n v="0"/>
    <n v="0"/>
    <n v="0"/>
    <n v="0"/>
    <n v="0"/>
    <n v="0"/>
    <m/>
    <n v="0"/>
    <m/>
    <n v="0"/>
    <m/>
    <n v="0"/>
    <n v="0"/>
    <n v="0"/>
    <n v="0"/>
    <m/>
    <m/>
    <x v="0"/>
  </r>
  <r>
    <x v="2"/>
    <s v="R_1hybJlFj8brHK0f"/>
    <s v="CA"/>
    <n v="93901"/>
    <s v="Pacific"/>
    <x v="1"/>
    <s v="LLC"/>
    <m/>
    <x v="2"/>
    <n v="2009"/>
    <x v="27"/>
    <x v="5"/>
    <s v="6 - 10 years"/>
    <x v="1"/>
    <n v="880000"/>
    <n v="765000"/>
    <n v="800000"/>
    <n v="0.90909090909090906"/>
    <n v="100"/>
    <n v="66.7"/>
    <n v="0"/>
    <n v="5.6"/>
    <n v="0"/>
    <n v="0"/>
    <n v="0"/>
    <n v="0"/>
    <n v="0"/>
    <n v="0"/>
    <n v="27.7"/>
    <n v="0"/>
    <n v="0"/>
    <n v="0"/>
    <m/>
    <n v="0"/>
    <m/>
    <n v="0"/>
    <m/>
    <n v="5.6"/>
    <n v="27.7"/>
    <n v="100"/>
    <n v="15"/>
    <n v="0"/>
    <n v="35"/>
    <n v="5"/>
    <n v="40"/>
    <m/>
    <n v="0"/>
    <n v="0"/>
    <n v="5"/>
    <n v="0"/>
    <n v="0"/>
    <n v="0"/>
    <m/>
    <n v="0"/>
    <m/>
    <n v="0"/>
    <m/>
    <n v="35"/>
    <n v="40"/>
    <n v="5"/>
    <n v="0"/>
    <m/>
    <m/>
    <x v="0"/>
  </r>
  <r>
    <x v="2"/>
    <s v="R_vIcU0kg9HP9a3cZ"/>
    <s v="CA"/>
    <n v="95627"/>
    <s v="Pacific"/>
    <x v="1"/>
    <s v="S Corp"/>
    <m/>
    <x v="2"/>
    <n v="2007"/>
    <x v="30"/>
    <x v="5"/>
    <s v="6 - 10 years"/>
    <x v="1"/>
    <n v="727720"/>
    <n v="669087"/>
    <n v="719592"/>
    <n v="0.98883086901555539"/>
    <n v="100"/>
    <n v="58"/>
    <n v="1"/>
    <n v="11"/>
    <n v="0"/>
    <n v="0"/>
    <n v="9"/>
    <n v="8"/>
    <n v="0"/>
    <n v="0"/>
    <n v="12"/>
    <n v="0"/>
    <n v="1"/>
    <n v="0"/>
    <m/>
    <n v="0"/>
    <m/>
    <n v="0"/>
    <m/>
    <n v="11"/>
    <n v="21"/>
    <n v="100"/>
    <n v="23"/>
    <n v="0"/>
    <n v="7"/>
    <n v="69"/>
    <n v="0"/>
    <m/>
    <n v="0"/>
    <n v="0"/>
    <n v="1"/>
    <n v="0"/>
    <n v="0"/>
    <n v="0"/>
    <m/>
    <n v="0"/>
    <m/>
    <n v="0"/>
    <m/>
    <n v="7"/>
    <n v="0"/>
    <n v="1"/>
    <n v="0"/>
    <m/>
    <m/>
    <x v="0"/>
  </r>
  <r>
    <x v="2"/>
    <s v="R_21dOY3GTMJZcRk9"/>
    <s v="OR"/>
    <n v="97124"/>
    <s v="Pacific"/>
    <x v="1"/>
    <s v="S Corp"/>
    <m/>
    <x v="2"/>
    <n v="2009"/>
    <x v="27"/>
    <x v="5"/>
    <s v="6 - 10 years"/>
    <x v="1"/>
    <n v="5000000"/>
    <n v="5000000"/>
    <m/>
    <m/>
    <n v="100"/>
    <n v="0"/>
    <n v="0"/>
    <n v="100"/>
    <n v="0"/>
    <n v="0"/>
    <n v="0"/>
    <n v="0"/>
    <n v="0"/>
    <n v="0"/>
    <n v="0"/>
    <n v="0"/>
    <n v="0"/>
    <n v="0"/>
    <m/>
    <n v="0"/>
    <m/>
    <n v="0"/>
    <m/>
    <n v="100"/>
    <n v="0"/>
    <n v="100"/>
    <n v="0"/>
    <n v="0"/>
    <n v="0"/>
    <n v="100"/>
    <n v="0"/>
    <s v="ND"/>
    <n v="0"/>
    <n v="0"/>
    <n v="0"/>
    <n v="0"/>
    <n v="0"/>
    <n v="0"/>
    <s v="ND"/>
    <n v="0"/>
    <m/>
    <n v="0"/>
    <m/>
    <n v="0"/>
    <n v="0"/>
    <n v="0"/>
    <n v="0"/>
    <m/>
    <m/>
    <x v="0"/>
  </r>
  <r>
    <x v="2"/>
    <s v="R_1q3qVzMqo4T0JUf"/>
    <s v="VA"/>
    <n v="23059"/>
    <s v="South Atlantic"/>
    <x v="0"/>
    <s v="LLC"/>
    <m/>
    <x v="2"/>
    <n v="2010"/>
    <x v="28"/>
    <x v="5"/>
    <s v="6 - 10 years"/>
    <x v="3"/>
    <n v="2000000"/>
    <n v="2000000"/>
    <n v="1200000"/>
    <n v="0.6"/>
    <n v="100"/>
    <n v="70"/>
    <n v="0"/>
    <n v="10"/>
    <n v="0"/>
    <n v="10"/>
    <n v="5"/>
    <n v="0"/>
    <n v="4"/>
    <n v="1"/>
    <n v="0"/>
    <n v="0"/>
    <n v="0"/>
    <n v="0"/>
    <m/>
    <n v="0"/>
    <m/>
    <n v="0"/>
    <m/>
    <n v="10"/>
    <n v="5"/>
    <n v="100"/>
    <n v="100"/>
    <n v="0"/>
    <n v="0"/>
    <n v="0"/>
    <n v="0"/>
    <m/>
    <n v="0"/>
    <n v="0"/>
    <n v="0"/>
    <n v="0"/>
    <n v="0"/>
    <n v="0"/>
    <m/>
    <n v="0"/>
    <m/>
    <n v="0"/>
    <m/>
    <n v="0"/>
    <n v="0"/>
    <n v="0"/>
    <n v="0"/>
    <m/>
    <m/>
    <x v="0"/>
  </r>
  <r>
    <x v="2"/>
    <s v="R_1jv5Ic7KzAWaMNh"/>
    <s v="SC"/>
    <n v="29403"/>
    <s v="South Atlantic"/>
    <x v="0"/>
    <s v="Nonprofit"/>
    <m/>
    <x v="0"/>
    <n v="2011"/>
    <x v="26"/>
    <x v="5"/>
    <s v="6 - 10 years"/>
    <x v="1"/>
    <n v="2013025"/>
    <n v="1363729"/>
    <n v="937399"/>
    <n v="0.46566684467406017"/>
    <n v="100"/>
    <n v="80"/>
    <n v="3"/>
    <n v="0"/>
    <n v="0"/>
    <n v="3"/>
    <n v="2"/>
    <n v="10"/>
    <n v="0"/>
    <n v="0"/>
    <n v="2"/>
    <n v="0"/>
    <n v="0"/>
    <n v="0"/>
    <m/>
    <n v="0"/>
    <m/>
    <n v="0"/>
    <m/>
    <n v="0"/>
    <n v="12"/>
    <n v="100"/>
    <n v="0"/>
    <n v="40"/>
    <n v="9"/>
    <n v="45"/>
    <n v="3"/>
    <m/>
    <n v="1"/>
    <n v="0"/>
    <n v="0"/>
    <n v="2"/>
    <n v="0"/>
    <n v="0"/>
    <m/>
    <n v="0"/>
    <m/>
    <n v="0"/>
    <m/>
    <n v="49"/>
    <n v="3"/>
    <n v="2"/>
    <n v="0"/>
    <m/>
    <m/>
    <x v="1"/>
  </r>
  <r>
    <x v="2"/>
    <s v="R_9yqZjRLpr2OZqbX"/>
    <s v="VA"/>
    <n v="22905"/>
    <s v="South Atlantic"/>
    <x v="0"/>
    <s v="Nonprofit"/>
    <m/>
    <x v="0"/>
    <n v="2009"/>
    <x v="27"/>
    <x v="5"/>
    <s v="6 - 10 years"/>
    <x v="1"/>
    <n v="1300000"/>
    <n v="800000"/>
    <m/>
    <m/>
    <n v="100"/>
    <n v="75"/>
    <n v="0"/>
    <n v="5"/>
    <n v="0"/>
    <n v="5"/>
    <n v="5"/>
    <n v="5"/>
    <n v="0"/>
    <n v="0"/>
    <n v="5"/>
    <n v="0"/>
    <n v="0"/>
    <n v="0"/>
    <m/>
    <n v="0"/>
    <m/>
    <n v="0"/>
    <m/>
    <n v="5"/>
    <n v="10"/>
    <n v="100"/>
    <n v="10"/>
    <n v="15"/>
    <n v="20"/>
    <n v="15"/>
    <n v="15"/>
    <m/>
    <n v="0"/>
    <n v="0"/>
    <n v="0"/>
    <n v="10"/>
    <n v="10"/>
    <n v="5"/>
    <m/>
    <n v="0"/>
    <m/>
    <n v="0"/>
    <m/>
    <n v="35"/>
    <n v="15"/>
    <n v="25"/>
    <n v="0"/>
    <m/>
    <m/>
    <x v="1"/>
  </r>
  <r>
    <x v="2"/>
    <s v="R_26bBfZbHYNqE4DX"/>
    <s v="NC"/>
    <n v="28403"/>
    <s v="South Atlantic"/>
    <x v="0"/>
    <s v="Nonprofit"/>
    <m/>
    <x v="0"/>
    <n v="2009"/>
    <x v="27"/>
    <x v="5"/>
    <s v="6 - 10 years"/>
    <x v="1"/>
    <n v="365284"/>
    <n v="244082"/>
    <n v="360252"/>
    <n v="0.98622441716582165"/>
    <n v="100"/>
    <n v="60"/>
    <n v="0"/>
    <n v="30"/>
    <n v="0"/>
    <n v="5"/>
    <n v="5"/>
    <n v="0"/>
    <n v="0"/>
    <n v="0"/>
    <n v="0"/>
    <n v="0"/>
    <n v="0"/>
    <n v="0"/>
    <m/>
    <n v="0"/>
    <m/>
    <n v="0"/>
    <m/>
    <n v="30"/>
    <n v="0"/>
    <n v="100"/>
    <n v="3"/>
    <n v="5"/>
    <n v="5"/>
    <n v="66"/>
    <n v="0"/>
    <m/>
    <n v="5"/>
    <n v="0"/>
    <n v="0"/>
    <n v="15"/>
    <n v="0"/>
    <n v="1"/>
    <m/>
    <n v="0"/>
    <m/>
    <n v="0"/>
    <m/>
    <n v="10"/>
    <n v="0"/>
    <n v="16"/>
    <n v="0"/>
    <m/>
    <m/>
    <x v="1"/>
  </r>
  <r>
    <x v="2"/>
    <s v="R_4PDNq60rEKQLwTH"/>
    <s v="MD"/>
    <n v="21550"/>
    <s v="South Atlantic"/>
    <x v="0"/>
    <s v="Producer Cooperative"/>
    <m/>
    <x v="1"/>
    <n v="2011"/>
    <x v="26"/>
    <x v="5"/>
    <s v="6 - 10 years"/>
    <x v="2"/>
    <n v="73953.899999999994"/>
    <n v="59108.9"/>
    <n v="72572.87"/>
    <n v="0.98132579890986138"/>
    <n v="100"/>
    <n v="100"/>
    <n v="0"/>
    <n v="0"/>
    <n v="0"/>
    <n v="0"/>
    <n v="0"/>
    <n v="0"/>
    <n v="0"/>
    <n v="0"/>
    <n v="0"/>
    <n v="0"/>
    <n v="0"/>
    <n v="0"/>
    <m/>
    <n v="0"/>
    <m/>
    <n v="0"/>
    <m/>
    <n v="0"/>
    <n v="0"/>
    <n v="100"/>
    <n v="15.574896504587294"/>
    <n v="0"/>
    <n v="38.063726443902695"/>
    <n v="35.761112116787821"/>
    <n v="0.35908298073555761"/>
    <s v="ND"/>
    <n v="0"/>
    <n v="0"/>
    <n v="1.1402682167998388"/>
    <n v="0"/>
    <n v="1.0658293421126093"/>
    <n v="0"/>
    <s v="ND"/>
    <n v="1.7266435342224267"/>
    <m/>
    <n v="6.3084408608517499"/>
    <m/>
    <n v="38.063726443902695"/>
    <n v="0.35908298073555761"/>
    <n v="2.2060975589124481"/>
    <n v="8.0350843950741773"/>
    <m/>
    <m/>
    <x v="2"/>
  </r>
  <r>
    <x v="2"/>
    <s v="R_3MbrV8AWIeWRlMz"/>
    <s v="MO"/>
    <n v="63110"/>
    <s v="West North Central"/>
    <x v="3"/>
    <s v="S Corp"/>
    <m/>
    <x v="2"/>
    <n v="2008"/>
    <x v="29"/>
    <x v="5"/>
    <s v="6 - 10 years"/>
    <x v="3"/>
    <n v="735000"/>
    <n v="735000"/>
    <n v="735000"/>
    <n v="1"/>
    <m/>
    <m/>
    <m/>
    <m/>
    <m/>
    <m/>
    <m/>
    <m/>
    <m/>
    <m/>
    <m/>
    <m/>
    <m/>
    <m/>
    <m/>
    <m/>
    <m/>
    <m/>
    <m/>
    <m/>
    <m/>
    <n v="100"/>
    <n v="100"/>
    <n v="0"/>
    <n v="0"/>
    <n v="0"/>
    <n v="0"/>
    <m/>
    <n v="0"/>
    <n v="0"/>
    <n v="0"/>
    <n v="0"/>
    <n v="0"/>
    <n v="0"/>
    <m/>
    <n v="0"/>
    <m/>
    <n v="0"/>
    <m/>
    <n v="0"/>
    <n v="0"/>
    <n v="0"/>
    <n v="0"/>
    <m/>
    <m/>
    <x v="2"/>
  </r>
  <r>
    <x v="2"/>
    <s v="R_1gbEdQyYPJLAOzW"/>
    <s v="MO"/>
    <n v="63118"/>
    <s v="West North Central"/>
    <x v="3"/>
    <s v="LLC"/>
    <m/>
    <x v="2"/>
    <n v="2008"/>
    <x v="29"/>
    <x v="5"/>
    <s v="6 - 10 years"/>
    <x v="1"/>
    <n v="489000"/>
    <n v="489000"/>
    <n v="400000"/>
    <n v="0.81799591002044991"/>
    <n v="100"/>
    <n v="40"/>
    <n v="5"/>
    <n v="30"/>
    <n v="0"/>
    <n v="10"/>
    <n v="10"/>
    <n v="5"/>
    <n v="0"/>
    <n v="0"/>
    <n v="0"/>
    <n v="0"/>
    <n v="0"/>
    <n v="0"/>
    <m/>
    <n v="0"/>
    <m/>
    <n v="0"/>
    <m/>
    <n v="30"/>
    <n v="5"/>
    <n v="100"/>
    <n v="0"/>
    <n v="0"/>
    <n v="0"/>
    <n v="90"/>
    <n v="0"/>
    <m/>
    <n v="0"/>
    <n v="5"/>
    <n v="0"/>
    <n v="5"/>
    <n v="0"/>
    <n v="0"/>
    <m/>
    <n v="0"/>
    <m/>
    <n v="0"/>
    <m/>
    <n v="0"/>
    <n v="0"/>
    <n v="10"/>
    <n v="0"/>
    <m/>
    <m/>
    <x v="0"/>
  </r>
  <r>
    <x v="2"/>
    <s v="R_1eXLNnTj97hgk9Y"/>
    <s v="TX"/>
    <n v="78756"/>
    <s v="West South Central"/>
    <x v="0"/>
    <s v="LLC"/>
    <m/>
    <x v="2"/>
    <n v="2008"/>
    <x v="29"/>
    <x v="5"/>
    <s v="6 - 10 years"/>
    <x v="1"/>
    <n v="7400000"/>
    <n v="7400000"/>
    <n v="6800000"/>
    <n v="0.91891891891891897"/>
    <n v="100"/>
    <n v="38"/>
    <n v="0"/>
    <n v="30"/>
    <n v="0"/>
    <n v="10"/>
    <n v="20"/>
    <n v="1"/>
    <n v="0"/>
    <n v="0"/>
    <n v="1"/>
    <n v="0"/>
    <n v="0"/>
    <n v="0"/>
    <m/>
    <n v="0"/>
    <m/>
    <n v="0"/>
    <m/>
    <n v="30"/>
    <n v="2"/>
    <n v="100"/>
    <n v="0"/>
    <n v="0"/>
    <n v="5"/>
    <n v="86"/>
    <n v="0"/>
    <m/>
    <n v="0"/>
    <n v="0"/>
    <n v="6"/>
    <n v="3"/>
    <n v="0"/>
    <n v="0"/>
    <m/>
    <n v="0"/>
    <m/>
    <n v="0"/>
    <m/>
    <n v="5"/>
    <n v="0"/>
    <n v="9"/>
    <n v="0"/>
    <m/>
    <m/>
    <x v="3"/>
  </r>
  <r>
    <x v="2"/>
    <s v="R_2cCsPQTJhRNbRiT"/>
    <s v="TX"/>
    <n v="76655"/>
    <s v="West South Central"/>
    <x v="0"/>
    <s v="Other"/>
    <m/>
    <x v="3"/>
    <n v="2008"/>
    <x v="29"/>
    <x v="5"/>
    <s v="6 - 10 years"/>
    <x v="2"/>
    <n v="100000"/>
    <n v="100000"/>
    <n v="120000"/>
    <n v="1.2"/>
    <n v="100"/>
    <n v="0"/>
    <n v="0"/>
    <n v="10"/>
    <n v="0"/>
    <n v="70"/>
    <n v="0"/>
    <n v="0"/>
    <n v="5"/>
    <n v="5"/>
    <n v="10"/>
    <n v="0"/>
    <n v="0"/>
    <n v="0"/>
    <m/>
    <n v="0"/>
    <m/>
    <n v="0"/>
    <m/>
    <n v="10"/>
    <n v="20"/>
    <n v="100"/>
    <n v="90"/>
    <n v="0"/>
    <n v="0"/>
    <n v="5"/>
    <n v="0"/>
    <m/>
    <n v="0"/>
    <n v="0"/>
    <n v="0"/>
    <n v="0"/>
    <n v="0"/>
    <n v="0"/>
    <m/>
    <n v="0"/>
    <m/>
    <n v="5"/>
    <s v="resolving missing percent"/>
    <n v="0"/>
    <n v="0"/>
    <n v="0"/>
    <n v="5"/>
    <m/>
    <m/>
    <x v="0"/>
  </r>
  <r>
    <x v="2"/>
    <s v="R_3pgU4MP961Cow8W"/>
    <s v="AR"/>
    <n v="72336"/>
    <s v="West South Central"/>
    <x v="0"/>
    <s v="Nonprofit"/>
    <m/>
    <x v="0"/>
    <n v="2010"/>
    <x v="28"/>
    <x v="5"/>
    <s v="6 - 10 years"/>
    <x v="1"/>
    <m/>
    <n v="75000"/>
    <n v="45000"/>
    <m/>
    <m/>
    <m/>
    <m/>
    <m/>
    <m/>
    <m/>
    <m/>
    <m/>
    <m/>
    <m/>
    <m/>
    <m/>
    <m/>
    <m/>
    <m/>
    <m/>
    <m/>
    <m/>
    <m/>
    <m/>
    <m/>
    <n v="100"/>
    <n v="10"/>
    <n v="5"/>
    <n v="0"/>
    <n v="10"/>
    <n v="0"/>
    <m/>
    <n v="30"/>
    <n v="0"/>
    <n v="45"/>
    <n v="0"/>
    <n v="0"/>
    <n v="0"/>
    <m/>
    <n v="0"/>
    <m/>
    <n v="0"/>
    <m/>
    <n v="5"/>
    <n v="0"/>
    <n v="45"/>
    <n v="0"/>
    <m/>
    <m/>
    <x v="2"/>
  </r>
  <r>
    <x v="2"/>
    <s v="R_byzd3JBK6U3Zz93"/>
    <s v="MI"/>
    <n v="49686"/>
    <s v="East North Central"/>
    <x v="3"/>
    <s v="LLC"/>
    <m/>
    <x v="2"/>
    <n v="2007"/>
    <x v="30"/>
    <x v="5"/>
    <s v="6 - 10 years"/>
    <x v="1"/>
    <n v="6600545"/>
    <n v="6725514"/>
    <n v="9581732"/>
    <n v="1.4516577040229255"/>
    <n v="99.999999999999986"/>
    <n v="13.129762275418653"/>
    <n v="6.8039409329904004"/>
    <n v="20.134475967190017"/>
    <n v="1.9472415045154914"/>
    <n v="7.7669305275403486"/>
    <n v="3.7260943921906939"/>
    <n v="0.75803871644605902"/>
    <n v="0.36490891253813462"/>
    <n v="0.77393341237561919"/>
    <n v="40.540113365313047"/>
    <n v="0.40798368719476313"/>
    <n v="0.40127788002522929"/>
    <n v="3.245298426261547"/>
    <m/>
    <n v="0"/>
    <m/>
    <n v="0"/>
    <m/>
    <n v="22.08171747170551"/>
    <n v="46.491554400154399"/>
    <n v="99.999999768231959"/>
    <n v="0"/>
    <n v="14.229499782470157"/>
    <n v="6.7968188007637789"/>
    <n v="40.016539768000001"/>
    <n v="0.45398760600305049"/>
    <s v="ND"/>
    <n v="1.5583939011947636"/>
    <n v="0.48249100366157882"/>
    <n v="7.4753394313059189"/>
    <n v="0.93042702758480611"/>
    <n v="1.3442243968267704"/>
    <n v="0.26962994947300684"/>
    <s v="ND"/>
    <n v="22.111544188295497"/>
    <m/>
    <n v="4.3311039126526243"/>
    <m/>
    <n v="21.026318583233937"/>
    <n v="0.45398760600305049"/>
    <n v="10.502111808852082"/>
    <n v="26.442648100948119"/>
    <m/>
    <m/>
    <x v="1"/>
  </r>
  <r>
    <x v="2"/>
    <s v="R_OiGlzj2SvoEV9UB"/>
    <s v="VT"/>
    <n v="5855"/>
    <s v="New England"/>
    <x v="2"/>
    <s v="Nonprofit"/>
    <m/>
    <x v="0"/>
    <n v="2009"/>
    <x v="27"/>
    <x v="5"/>
    <s v="6 - 10 years"/>
    <x v="1"/>
    <n v="357144"/>
    <n v="357144"/>
    <n v="414473"/>
    <n v="1.1605206863338038"/>
    <n v="99.999999999999986"/>
    <n v="32.050097439688194"/>
    <n v="0"/>
    <n v="12.072161369083618"/>
    <n v="0"/>
    <n v="42.108505252783189"/>
    <n v="7.0153775507918379"/>
    <n v="0.83859731648858715"/>
    <n v="3.27934950608158"/>
    <n v="0"/>
    <n v="2.6359115650829916"/>
    <n v="0"/>
    <n v="0"/>
    <n v="0"/>
    <m/>
    <n v="0"/>
    <m/>
    <n v="0"/>
    <m/>
    <n v="12.072161369083618"/>
    <n v="6.7538583876531586"/>
    <n v="99.999649217122482"/>
    <n v="0"/>
    <n v="0"/>
    <n v="26.63"/>
    <n v="13.998768003942388"/>
    <n v="0"/>
    <s v="ND"/>
    <n v="0"/>
    <n v="0"/>
    <n v="50.137263960755327"/>
    <n v="0"/>
    <n v="0.94369778016710337"/>
    <n v="5.8127253992787224"/>
    <s v="ND"/>
    <n v="2.4771940729789663"/>
    <m/>
    <n v="0"/>
    <m/>
    <n v="26.63"/>
    <n v="0"/>
    <n v="56.893687140201152"/>
    <n v="2.4771940729789663"/>
    <m/>
    <m/>
    <x v="1"/>
  </r>
  <r>
    <x v="2"/>
    <s v="R_ThzN0p7aF0Ghxeh"/>
    <s v="PA"/>
    <n v="16255"/>
    <s v="Middle Atlantic"/>
    <x v="2"/>
    <s v="LLC"/>
    <m/>
    <x v="2"/>
    <n v="2008"/>
    <x v="29"/>
    <x v="5"/>
    <s v="6 - 10 years"/>
    <x v="2"/>
    <n v="1358530"/>
    <n v="1300521"/>
    <n v="254943"/>
    <n v="0.18766092762029546"/>
    <n v="100"/>
    <n v="86.936620016131997"/>
    <n v="1.6652556936796867"/>
    <n v="3.1572731236173808"/>
    <n v="0"/>
    <n v="0"/>
    <n v="0.11233959313229082"/>
    <n v="0.48119176852968926"/>
    <n v="0"/>
    <n v="0"/>
    <n v="0"/>
    <n v="0"/>
    <n v="0"/>
    <n v="7.6473198049089559"/>
    <m/>
    <n v="0"/>
    <m/>
    <n v="0"/>
    <m/>
    <n v="3.1572731236173808"/>
    <n v="8.1285115734386455"/>
    <n v="99.991354880082667"/>
    <n v="20.93607100538938"/>
    <n v="41.125441265462072"/>
    <n v="7.1603611168139532"/>
    <n v="1.0405829663650183"/>
    <n v="13.375254993960112"/>
    <s v="ND"/>
    <n v="0.14701800278503768"/>
    <n v="0"/>
    <n v="0"/>
    <n v="0"/>
    <n v="0"/>
    <n v="0"/>
    <s v="ND"/>
    <n v="0.16662552930710078"/>
    <m/>
    <n v="16.04"/>
    <m/>
    <n v="48.285802382276025"/>
    <n v="13.375254993960112"/>
    <n v="0"/>
    <n v="16.2066255293071"/>
    <m/>
    <m/>
    <x v="0"/>
  </r>
  <r>
    <x v="2"/>
    <s v="R_RwvB0r3hg62n10B"/>
    <s v="IN"/>
    <n v="46035"/>
    <s v="East North Central"/>
    <x v="3"/>
    <s v="S Corp"/>
    <m/>
    <x v="2"/>
    <n v="2009"/>
    <x v="27"/>
    <x v="5"/>
    <s v="6 - 10 years"/>
    <x v="2"/>
    <m/>
    <n v="297682.94"/>
    <n v="1150068.45"/>
    <m/>
    <m/>
    <m/>
    <m/>
    <m/>
    <m/>
    <m/>
    <m/>
    <m/>
    <m/>
    <m/>
    <m/>
    <m/>
    <m/>
    <m/>
    <m/>
    <m/>
    <m/>
    <m/>
    <m/>
    <m/>
    <m/>
    <n v="0"/>
    <m/>
    <m/>
    <m/>
    <m/>
    <m/>
    <m/>
    <m/>
    <m/>
    <m/>
    <m/>
    <m/>
    <m/>
    <m/>
    <m/>
    <m/>
    <m/>
    <m/>
    <m/>
    <m/>
    <m/>
    <m/>
    <m/>
    <m/>
    <x v="2"/>
  </r>
  <r>
    <x v="2"/>
    <s v="R_3NX3E2d5TA68GAA"/>
    <s v="OH"/>
    <n v="45701"/>
    <s v="East North Central"/>
    <x v="3"/>
    <s v="LLC"/>
    <m/>
    <x v="2"/>
    <n v="2010"/>
    <x v="28"/>
    <x v="5"/>
    <s v="6 - 10 years"/>
    <x v="2"/>
    <n v="480000"/>
    <n v="480000"/>
    <m/>
    <m/>
    <m/>
    <m/>
    <m/>
    <m/>
    <m/>
    <m/>
    <m/>
    <m/>
    <m/>
    <m/>
    <m/>
    <m/>
    <m/>
    <m/>
    <m/>
    <m/>
    <m/>
    <m/>
    <m/>
    <m/>
    <m/>
    <n v="0"/>
    <m/>
    <m/>
    <m/>
    <m/>
    <m/>
    <m/>
    <m/>
    <m/>
    <m/>
    <m/>
    <m/>
    <m/>
    <m/>
    <m/>
    <m/>
    <m/>
    <m/>
    <m/>
    <m/>
    <m/>
    <m/>
    <m/>
    <m/>
    <x v="3"/>
  </r>
  <r>
    <x v="2"/>
    <s v="R_1g28qf8i1WHEa2D"/>
    <s v="NY"/>
    <n v="12401"/>
    <s v="Middle Atlantic"/>
    <x v="2"/>
    <s v="B Corp"/>
    <m/>
    <x v="2"/>
    <n v="2009"/>
    <x v="27"/>
    <x v="5"/>
    <s v="6 - 10 years"/>
    <x v="2"/>
    <m/>
    <m/>
    <m/>
    <m/>
    <m/>
    <m/>
    <m/>
    <m/>
    <m/>
    <m/>
    <m/>
    <m/>
    <m/>
    <m/>
    <m/>
    <m/>
    <m/>
    <m/>
    <m/>
    <m/>
    <m/>
    <m/>
    <m/>
    <m/>
    <m/>
    <n v="0"/>
    <m/>
    <m/>
    <m/>
    <m/>
    <m/>
    <m/>
    <m/>
    <m/>
    <m/>
    <m/>
    <m/>
    <m/>
    <m/>
    <m/>
    <m/>
    <m/>
    <m/>
    <m/>
    <m/>
    <m/>
    <m/>
    <m/>
    <m/>
    <x v="3"/>
  </r>
  <r>
    <x v="2"/>
    <s v="R_3JrXJqeCR5PmNln"/>
    <s v="WY"/>
    <n v="82082"/>
    <s v="Mountain"/>
    <x v="1"/>
    <s v="Producer Cooperative"/>
    <m/>
    <x v="1"/>
    <n v="2009"/>
    <x v="27"/>
    <x v="5"/>
    <s v="6 - 10 years"/>
    <x v="3"/>
    <n v="6000"/>
    <m/>
    <n v="2550"/>
    <n v="0.42499999999999999"/>
    <m/>
    <m/>
    <m/>
    <m/>
    <m/>
    <m/>
    <m/>
    <m/>
    <m/>
    <m/>
    <m/>
    <m/>
    <m/>
    <m/>
    <m/>
    <m/>
    <m/>
    <m/>
    <m/>
    <m/>
    <m/>
    <n v="0"/>
    <m/>
    <m/>
    <m/>
    <m/>
    <m/>
    <m/>
    <m/>
    <m/>
    <m/>
    <m/>
    <m/>
    <m/>
    <m/>
    <m/>
    <m/>
    <m/>
    <m/>
    <m/>
    <m/>
    <m/>
    <m/>
    <m/>
    <m/>
    <x v="0"/>
  </r>
  <r>
    <x v="2"/>
    <s v="R_2TLYbftoLBo1ODe"/>
    <s v="CO"/>
    <n v="80524"/>
    <s v="Mountain"/>
    <x v="1"/>
    <s v="LLC"/>
    <m/>
    <x v="2"/>
    <n v="2011"/>
    <x v="26"/>
    <x v="5"/>
    <s v="6 - 10 years"/>
    <x v="1"/>
    <n v="3100000"/>
    <n v="3100000"/>
    <m/>
    <m/>
    <m/>
    <m/>
    <m/>
    <m/>
    <m/>
    <m/>
    <m/>
    <m/>
    <m/>
    <m/>
    <m/>
    <m/>
    <m/>
    <m/>
    <m/>
    <m/>
    <m/>
    <m/>
    <m/>
    <m/>
    <m/>
    <n v="0"/>
    <m/>
    <m/>
    <m/>
    <m/>
    <m/>
    <m/>
    <m/>
    <m/>
    <m/>
    <m/>
    <m/>
    <m/>
    <m/>
    <m/>
    <m/>
    <m/>
    <m/>
    <m/>
    <m/>
    <m/>
    <m/>
    <m/>
    <m/>
    <x v="3"/>
  </r>
  <r>
    <x v="2"/>
    <s v="R_3g5zTh8JwrVQqeJ"/>
    <s v="CT"/>
    <n v="6423"/>
    <s v="New England"/>
    <x v="2"/>
    <s v="LLC"/>
    <m/>
    <x v="2"/>
    <n v="2008"/>
    <x v="29"/>
    <x v="5"/>
    <s v="6 - 10 years"/>
    <x v="2"/>
    <m/>
    <m/>
    <m/>
    <m/>
    <m/>
    <m/>
    <m/>
    <m/>
    <m/>
    <m/>
    <m/>
    <m/>
    <m/>
    <m/>
    <m/>
    <m/>
    <m/>
    <m/>
    <m/>
    <m/>
    <m/>
    <m/>
    <m/>
    <m/>
    <m/>
    <n v="0"/>
    <m/>
    <m/>
    <m/>
    <m/>
    <m/>
    <m/>
    <m/>
    <m/>
    <m/>
    <m/>
    <m/>
    <m/>
    <m/>
    <m/>
    <m/>
    <m/>
    <m/>
    <m/>
    <m/>
    <m/>
    <m/>
    <m/>
    <m/>
    <x v="2"/>
  </r>
  <r>
    <x v="2"/>
    <s v="R_1LoJRWnmmoqx5n5"/>
    <s v="MA"/>
    <n v="2332"/>
    <s v="New England"/>
    <x v="2"/>
    <s v="LLC"/>
    <m/>
    <x v="2"/>
    <n v="2010"/>
    <x v="28"/>
    <x v="5"/>
    <s v="6 - 10 years"/>
    <x v="2"/>
    <m/>
    <m/>
    <m/>
    <m/>
    <m/>
    <m/>
    <m/>
    <m/>
    <m/>
    <m/>
    <m/>
    <m/>
    <m/>
    <m/>
    <m/>
    <m/>
    <m/>
    <m/>
    <m/>
    <m/>
    <m/>
    <m/>
    <m/>
    <m/>
    <m/>
    <n v="0"/>
    <m/>
    <m/>
    <m/>
    <m/>
    <m/>
    <m/>
    <m/>
    <m/>
    <m/>
    <m/>
    <m/>
    <m/>
    <m/>
    <m/>
    <m/>
    <m/>
    <m/>
    <m/>
    <m/>
    <m/>
    <m/>
    <m/>
    <m/>
    <x v="3"/>
  </r>
  <r>
    <x v="2"/>
    <s v="R_pSIXZItFhUdOnF7"/>
    <s v="MA"/>
    <n v="1226"/>
    <s v="New England"/>
    <x v="2"/>
    <s v="LLC"/>
    <m/>
    <x v="2"/>
    <n v="2008"/>
    <x v="29"/>
    <x v="5"/>
    <s v="6 - 10 years"/>
    <x v="3"/>
    <m/>
    <m/>
    <m/>
    <m/>
    <m/>
    <m/>
    <m/>
    <m/>
    <m/>
    <m/>
    <m/>
    <m/>
    <m/>
    <m/>
    <m/>
    <m/>
    <m/>
    <m/>
    <m/>
    <m/>
    <m/>
    <m/>
    <m/>
    <m/>
    <m/>
    <n v="0"/>
    <m/>
    <m/>
    <m/>
    <m/>
    <m/>
    <m/>
    <m/>
    <m/>
    <m/>
    <m/>
    <m/>
    <m/>
    <m/>
    <m/>
    <m/>
    <m/>
    <m/>
    <m/>
    <m/>
    <m/>
    <m/>
    <m/>
    <m/>
    <x v="3"/>
  </r>
  <r>
    <x v="2"/>
    <s v="R_2YM2okSQfcqM0cI"/>
    <s v="MA"/>
    <n v="2554"/>
    <s v="New England"/>
    <x v="2"/>
    <s v="Nonprofit"/>
    <m/>
    <x v="0"/>
    <n v="2007"/>
    <x v="30"/>
    <x v="5"/>
    <s v="6 - 10 years"/>
    <x v="3"/>
    <n v="100"/>
    <m/>
    <m/>
    <m/>
    <m/>
    <m/>
    <m/>
    <m/>
    <m/>
    <m/>
    <m/>
    <m/>
    <m/>
    <m/>
    <m/>
    <m/>
    <m/>
    <m/>
    <m/>
    <m/>
    <m/>
    <m/>
    <m/>
    <m/>
    <m/>
    <n v="0"/>
    <m/>
    <m/>
    <m/>
    <m/>
    <m/>
    <m/>
    <m/>
    <m/>
    <m/>
    <m/>
    <m/>
    <m/>
    <m/>
    <m/>
    <m/>
    <m/>
    <m/>
    <m/>
    <m/>
    <m/>
    <m/>
    <m/>
    <m/>
    <x v="3"/>
  </r>
  <r>
    <x v="2"/>
    <s v="R_3KGFdaHqfvlmDdO"/>
    <s v="NC"/>
    <n v="27603"/>
    <s v="South Atlantic"/>
    <x v="0"/>
    <s v="LLC"/>
    <m/>
    <x v="2"/>
    <n v="2008"/>
    <x v="29"/>
    <x v="5"/>
    <s v="6 - 10 years"/>
    <x v="3"/>
    <n v="7500000"/>
    <n v="75000000"/>
    <n v="6500000"/>
    <n v="0.8666666666666667"/>
    <m/>
    <m/>
    <m/>
    <m/>
    <m/>
    <m/>
    <m/>
    <m/>
    <m/>
    <m/>
    <m/>
    <m/>
    <m/>
    <m/>
    <m/>
    <m/>
    <m/>
    <m/>
    <m/>
    <m/>
    <m/>
    <n v="0"/>
    <m/>
    <m/>
    <m/>
    <m/>
    <m/>
    <m/>
    <m/>
    <m/>
    <m/>
    <m/>
    <m/>
    <m/>
    <m/>
    <m/>
    <m/>
    <m/>
    <m/>
    <m/>
    <m/>
    <m/>
    <m/>
    <m/>
    <m/>
    <x v="0"/>
  </r>
  <r>
    <x v="2"/>
    <s v="R_3HtVkAsdgzZPcjN"/>
    <s v="VA"/>
    <n v="22718"/>
    <s v="South Atlantic"/>
    <x v="0"/>
    <s v="LLC"/>
    <m/>
    <x v="2"/>
    <n v="2011"/>
    <x v="26"/>
    <x v="5"/>
    <s v="6 - 10 years"/>
    <x v="1"/>
    <m/>
    <m/>
    <m/>
    <m/>
    <m/>
    <m/>
    <m/>
    <m/>
    <m/>
    <m/>
    <m/>
    <m/>
    <m/>
    <m/>
    <m/>
    <m/>
    <m/>
    <m/>
    <m/>
    <m/>
    <m/>
    <m/>
    <m/>
    <m/>
    <m/>
    <n v="0"/>
    <m/>
    <m/>
    <m/>
    <m/>
    <m/>
    <m/>
    <m/>
    <m/>
    <m/>
    <m/>
    <m/>
    <m/>
    <m/>
    <m/>
    <m/>
    <m/>
    <m/>
    <m/>
    <m/>
    <m/>
    <m/>
    <m/>
    <m/>
    <x v="3"/>
  </r>
  <r>
    <x v="2"/>
    <s v="R_1qdZCL4G9wU4G1f"/>
    <s v="NC"/>
    <n v="28472"/>
    <s v="South Atlantic"/>
    <x v="0"/>
    <s v="Nonprofit"/>
    <m/>
    <x v="0"/>
    <n v="2011"/>
    <x v="26"/>
    <x v="5"/>
    <s v="6 - 10 years"/>
    <x v="3"/>
    <m/>
    <m/>
    <m/>
    <m/>
    <m/>
    <m/>
    <m/>
    <m/>
    <m/>
    <m/>
    <m/>
    <m/>
    <m/>
    <m/>
    <m/>
    <m/>
    <m/>
    <m/>
    <m/>
    <m/>
    <m/>
    <m/>
    <m/>
    <m/>
    <m/>
    <n v="0"/>
    <m/>
    <m/>
    <m/>
    <m/>
    <m/>
    <m/>
    <m/>
    <m/>
    <m/>
    <m/>
    <m/>
    <m/>
    <m/>
    <m/>
    <m/>
    <m/>
    <m/>
    <m/>
    <m/>
    <m/>
    <m/>
    <m/>
    <m/>
    <x v="3"/>
  </r>
  <r>
    <x v="2"/>
    <s v="R_51HEq8wohVLbN7z"/>
    <s v="MO"/>
    <n v="64112"/>
    <s v="West North Central"/>
    <x v="3"/>
    <s v="LLC"/>
    <m/>
    <x v="2"/>
    <n v="2008"/>
    <x v="29"/>
    <x v="5"/>
    <s v="6 - 10 years"/>
    <x v="2"/>
    <n v="20000"/>
    <m/>
    <m/>
    <m/>
    <m/>
    <m/>
    <m/>
    <m/>
    <m/>
    <m/>
    <m/>
    <m/>
    <m/>
    <m/>
    <m/>
    <m/>
    <m/>
    <m/>
    <m/>
    <m/>
    <m/>
    <m/>
    <m/>
    <m/>
    <m/>
    <n v="0"/>
    <m/>
    <m/>
    <m/>
    <m/>
    <m/>
    <m/>
    <m/>
    <m/>
    <m/>
    <m/>
    <m/>
    <m/>
    <m/>
    <m/>
    <m/>
    <m/>
    <m/>
    <m/>
    <m/>
    <m/>
    <m/>
    <m/>
    <m/>
    <x v="3"/>
  </r>
  <r>
    <x v="2"/>
    <s v="R_1E59GPHh3XcueyU"/>
    <s v="AR"/>
    <n v="72801"/>
    <s v="West South Central"/>
    <x v="0"/>
    <s v="Nonprofit"/>
    <m/>
    <x v="0"/>
    <n v="2010"/>
    <x v="28"/>
    <x v="5"/>
    <s v="6 - 10 years"/>
    <x v="3"/>
    <m/>
    <m/>
    <m/>
    <m/>
    <m/>
    <m/>
    <m/>
    <m/>
    <m/>
    <m/>
    <m/>
    <m/>
    <m/>
    <m/>
    <m/>
    <m/>
    <m/>
    <m/>
    <m/>
    <m/>
    <m/>
    <m/>
    <m/>
    <m/>
    <m/>
    <n v="0"/>
    <m/>
    <m/>
    <m/>
    <m/>
    <m/>
    <m/>
    <m/>
    <m/>
    <m/>
    <m/>
    <m/>
    <m/>
    <m/>
    <m/>
    <m/>
    <m/>
    <m/>
    <m/>
    <m/>
    <m/>
    <m/>
    <m/>
    <m/>
    <x v="3"/>
  </r>
  <r>
    <x v="3"/>
    <s v="R_3nOYmngmjE1mVLz"/>
    <s v="MI"/>
    <n v="48506"/>
    <s v="East North Central"/>
    <x v="3"/>
    <s v="Nonprofit"/>
    <m/>
    <x v="0"/>
    <n v="2018"/>
    <x v="0"/>
    <x v="0"/>
    <s v="0 - 2 years"/>
    <x v="2"/>
    <m/>
    <m/>
    <n v="732824"/>
    <m/>
    <m/>
    <m/>
    <m/>
    <m/>
    <m/>
    <m/>
    <m/>
    <m/>
    <m/>
    <m/>
    <m/>
    <m/>
    <m/>
    <m/>
    <m/>
    <m/>
    <m/>
    <m/>
    <m/>
    <m/>
    <m/>
    <n v="100"/>
    <n v="50"/>
    <m/>
    <m/>
    <n v="0"/>
    <m/>
    <s v="ND"/>
    <m/>
    <n v="0"/>
    <m/>
    <m/>
    <m/>
    <m/>
    <s v="ND"/>
    <m/>
    <m/>
    <n v="50"/>
    <s v="resolving missing percent"/>
    <n v="0"/>
    <n v="0"/>
    <n v="0"/>
    <n v="50"/>
    <s v="Yes"/>
    <n v="205"/>
    <x v="1"/>
  </r>
  <r>
    <x v="3"/>
    <s v="R_1pmxFmdM97hVGhY"/>
    <s v="MI"/>
    <n v="48104"/>
    <s v="East North Central"/>
    <x v="3"/>
    <s v="L3C"/>
    <m/>
    <x v="2"/>
    <n v="2018"/>
    <x v="0"/>
    <x v="0"/>
    <s v="0 - 2 years"/>
    <x v="2"/>
    <n v="4000"/>
    <n v="4000"/>
    <n v="4700"/>
    <n v="1.175"/>
    <n v="100"/>
    <n v="91.25"/>
    <n v="0"/>
    <n v="2.75"/>
    <n v="0"/>
    <n v="2.5"/>
    <n v="1.7500000000000002"/>
    <n v="0"/>
    <n v="0"/>
    <n v="0"/>
    <n v="1.7500000000000002"/>
    <n v="0"/>
    <n v="0"/>
    <n v="0"/>
    <n v="0"/>
    <n v="0"/>
    <n v="0"/>
    <n v="0"/>
    <m/>
    <n v="2.75"/>
    <n v="1.7500000000000002"/>
    <n v="100"/>
    <n v="0"/>
    <m/>
    <m/>
    <n v="0"/>
    <m/>
    <s v="ND"/>
    <m/>
    <n v="0"/>
    <n v="33"/>
    <m/>
    <m/>
    <m/>
    <s v="ND"/>
    <n v="4"/>
    <s v="youth enrichment programs"/>
    <n v="63"/>
    <s v="resolving missing percent"/>
    <n v="0"/>
    <n v="0"/>
    <n v="33"/>
    <n v="67"/>
    <m/>
    <n v="0"/>
    <x v="0"/>
  </r>
  <r>
    <x v="3"/>
    <s v="R_3oT941Gf2JBh4qu"/>
    <s v="IN"/>
    <n v="47001"/>
    <s v="East North Central"/>
    <x v="3"/>
    <s v="Nonprofit"/>
    <m/>
    <x v="0"/>
    <n v="2018"/>
    <x v="0"/>
    <x v="0"/>
    <s v="0 - 2 years"/>
    <x v="3"/>
    <n v="3000"/>
    <n v="3000"/>
    <m/>
    <m/>
    <n v="100"/>
    <n v="100"/>
    <n v="0"/>
    <n v="0"/>
    <n v="0"/>
    <n v="0"/>
    <n v="0"/>
    <n v="0"/>
    <n v="0"/>
    <n v="0"/>
    <n v="0"/>
    <n v="0"/>
    <n v="0"/>
    <n v="0"/>
    <n v="0"/>
    <n v="0"/>
    <n v="0"/>
    <n v="0"/>
    <m/>
    <n v="0"/>
    <n v="0"/>
    <n v="100"/>
    <n v="50"/>
    <m/>
    <m/>
    <m/>
    <m/>
    <s v="ND"/>
    <m/>
    <n v="0"/>
    <m/>
    <m/>
    <m/>
    <m/>
    <s v="ND"/>
    <m/>
    <m/>
    <n v="50"/>
    <s v="resolving missing percent"/>
    <n v="0"/>
    <n v="0"/>
    <n v="0"/>
    <n v="50"/>
    <m/>
    <m/>
    <x v="1"/>
  </r>
  <r>
    <x v="3"/>
    <s v="R_2uxQQG0UiHlXl8p"/>
    <s v="PA"/>
    <n v="16914"/>
    <s v="Middle Atlantic"/>
    <x v="2"/>
    <s v="LLC"/>
    <m/>
    <x v="2"/>
    <n v="2018"/>
    <x v="0"/>
    <x v="0"/>
    <s v="0 - 2 years"/>
    <x v="3"/>
    <n v="107298"/>
    <n v="107298"/>
    <n v="89814"/>
    <n v="0.83705194877816924"/>
    <n v="99.999999999999986"/>
    <n v="18.196984100356019"/>
    <n v="0"/>
    <n v="36.557997353165952"/>
    <n v="0"/>
    <n v="15.319018061846446"/>
    <n v="4.5452850938507705"/>
    <n v="1.4277992134056552"/>
    <n v="5.2796883446103369"/>
    <n v="2.6142146172342446"/>
    <n v="10.896754832336111"/>
    <n v="0"/>
    <n v="0"/>
    <n v="1.3839959738298944"/>
    <m/>
    <n v="2.0307927454379393"/>
    <m/>
    <n v="1.7474696639266343"/>
    <m/>
    <n v="36.557997353165952"/>
    <n v="25.380715390780814"/>
    <n v="100"/>
    <n v="11"/>
    <m/>
    <n v="0"/>
    <m/>
    <m/>
    <s v="ND"/>
    <m/>
    <n v="0"/>
    <m/>
    <m/>
    <m/>
    <m/>
    <s v="ND"/>
    <m/>
    <m/>
    <n v="89"/>
    <s v="resolving missing percent"/>
    <n v="0"/>
    <n v="0"/>
    <n v="0"/>
    <n v="89"/>
    <m/>
    <n v="0"/>
    <x v="0"/>
  </r>
  <r>
    <x v="3"/>
    <s v="R_3nGjT3cSqm7Y9Ia"/>
    <s v="AZ"/>
    <n v="85028"/>
    <s v="Mountain"/>
    <x v="1"/>
    <s v="Producer-Consumer Cooperative"/>
    <m/>
    <x v="1"/>
    <n v="2017"/>
    <x v="2"/>
    <x v="0"/>
    <s v="0 - 2 years"/>
    <x v="2"/>
    <n v="100000"/>
    <n v="95000"/>
    <n v="2390"/>
    <m/>
    <n v="100"/>
    <n v="99.304865938430993"/>
    <n v="0"/>
    <n v="0"/>
    <n v="0"/>
    <n v="0"/>
    <n v="0"/>
    <n v="0.19860973187686196"/>
    <n v="0"/>
    <n v="0"/>
    <n v="0"/>
    <n v="0"/>
    <n v="0.49652432969215493"/>
    <n v="0"/>
    <n v="0"/>
    <n v="0"/>
    <n v="0"/>
    <n v="0"/>
    <m/>
    <n v="0"/>
    <n v="0.69513406156901691"/>
    <n v="100"/>
    <n v="21"/>
    <m/>
    <n v="2"/>
    <m/>
    <m/>
    <s v="ND"/>
    <m/>
    <n v="0"/>
    <n v="42"/>
    <m/>
    <m/>
    <m/>
    <s v="ND"/>
    <m/>
    <m/>
    <n v="35"/>
    <s v="resolving missing percent"/>
    <n v="2"/>
    <n v="0"/>
    <n v="42"/>
    <n v="35"/>
    <s v="Yes"/>
    <n v="2000"/>
    <x v="2"/>
  </r>
  <r>
    <x v="3"/>
    <s v="R_OQpZcgoL6pCFH33"/>
    <s v="MT"/>
    <n v="59107"/>
    <s v="Mountain"/>
    <x v="1"/>
    <s v="Other"/>
    <s v="Agricultural Marketing Cooperative"/>
    <x v="3"/>
    <n v="2019"/>
    <x v="1"/>
    <x v="0"/>
    <s v="0 - 2 years"/>
    <x v="2"/>
    <m/>
    <n v="50000"/>
    <m/>
    <m/>
    <n v="100"/>
    <n v="50"/>
    <n v="0"/>
    <n v="50"/>
    <n v="0"/>
    <n v="0"/>
    <n v="0"/>
    <n v="0"/>
    <n v="0"/>
    <n v="0"/>
    <n v="0"/>
    <n v="0"/>
    <n v="0"/>
    <n v="0"/>
    <n v="0"/>
    <n v="0"/>
    <n v="0"/>
    <n v="0"/>
    <m/>
    <n v="50"/>
    <n v="0"/>
    <n v="100"/>
    <n v="0"/>
    <n v="10"/>
    <n v="0"/>
    <m/>
    <m/>
    <s v="ND"/>
    <m/>
    <n v="0"/>
    <m/>
    <m/>
    <m/>
    <m/>
    <s v="ND"/>
    <m/>
    <m/>
    <n v="90"/>
    <s v="resolving missing percent"/>
    <n v="10"/>
    <n v="0"/>
    <n v="0"/>
    <n v="90"/>
    <m/>
    <m/>
    <x v="1"/>
  </r>
  <r>
    <x v="3"/>
    <s v="R_239x57iGrheKiYx"/>
    <s v="WY"/>
    <n v="82514"/>
    <s v="Mountain"/>
    <x v="1"/>
    <s v="No formal legal structure"/>
    <m/>
    <x v="3"/>
    <n v="2018"/>
    <x v="0"/>
    <x v="0"/>
    <s v="0 - 2 years"/>
    <x v="3"/>
    <n v="26673"/>
    <n v="90"/>
    <n v="36000"/>
    <n v="1.3496794511303565"/>
    <n v="99.999999999999986"/>
    <n v="0"/>
    <n v="0"/>
    <n v="0"/>
    <n v="0"/>
    <n v="0"/>
    <n v="22.222222222222221"/>
    <n v="0"/>
    <n v="44.444444444444443"/>
    <n v="0"/>
    <n v="33.333333333333329"/>
    <n v="0"/>
    <n v="0"/>
    <n v="0"/>
    <n v="0"/>
    <n v="0"/>
    <n v="0"/>
    <n v="0"/>
    <m/>
    <n v="0"/>
    <n v="77.777777777777771"/>
    <n v="100"/>
    <n v="100"/>
    <m/>
    <m/>
    <m/>
    <m/>
    <m/>
    <m/>
    <n v="0"/>
    <m/>
    <m/>
    <m/>
    <m/>
    <m/>
    <m/>
    <m/>
    <m/>
    <m/>
    <n v="0"/>
    <n v="0"/>
    <n v="0"/>
    <n v="0"/>
    <m/>
    <n v="0"/>
    <x v="1"/>
  </r>
  <r>
    <x v="3"/>
    <s v="R_1n0dfTri8YX5PYx"/>
    <s v="WA"/>
    <n v="98134"/>
    <s v="Pacific"/>
    <x v="1"/>
    <s v="LLC"/>
    <m/>
    <x v="2"/>
    <n v="2017"/>
    <x v="2"/>
    <x v="0"/>
    <s v="0 - 2 years"/>
    <x v="1"/>
    <n v="600000"/>
    <n v="300000"/>
    <n v="220000"/>
    <n v="0.36666666666666664"/>
    <n v="100"/>
    <n v="78"/>
    <n v="0"/>
    <n v="5"/>
    <n v="0"/>
    <n v="6"/>
    <n v="4"/>
    <n v="2"/>
    <n v="0"/>
    <n v="0"/>
    <n v="5"/>
    <n v="0"/>
    <n v="0"/>
    <n v="0"/>
    <n v="0"/>
    <n v="0"/>
    <n v="0"/>
    <n v="0"/>
    <m/>
    <n v="5"/>
    <n v="7"/>
    <n v="100"/>
    <m/>
    <m/>
    <n v="0"/>
    <n v="0"/>
    <m/>
    <s v="ND"/>
    <n v="0"/>
    <n v="20"/>
    <m/>
    <m/>
    <m/>
    <m/>
    <s v="ND"/>
    <n v="5"/>
    <s v="Food access programs"/>
    <n v="75"/>
    <s v="resolving missing percent"/>
    <n v="0"/>
    <n v="0"/>
    <n v="20"/>
    <n v="80"/>
    <m/>
    <m/>
    <x v="2"/>
  </r>
  <r>
    <x v="3"/>
    <s v="R_1q7JhBpCup7QeGm"/>
    <s v="HI"/>
    <n v="96792"/>
    <s v="Pacific"/>
    <x v="1"/>
    <s v="Nonprofit"/>
    <m/>
    <x v="0"/>
    <n v="2017"/>
    <x v="2"/>
    <x v="0"/>
    <s v="0 - 2 years"/>
    <x v="1"/>
    <n v="120000"/>
    <n v="30000"/>
    <n v="120000"/>
    <n v="1"/>
    <n v="99.999999999999986"/>
    <n v="16.666666666666664"/>
    <n v="0"/>
    <n v="0"/>
    <n v="0"/>
    <n v="0"/>
    <n v="0"/>
    <n v="0"/>
    <n v="0"/>
    <n v="0"/>
    <n v="16.666666666666664"/>
    <n v="0"/>
    <n v="0"/>
    <n v="66.666666666666657"/>
    <m/>
    <n v="0"/>
    <n v="0"/>
    <n v="0"/>
    <m/>
    <n v="0"/>
    <n v="83.333333333333314"/>
    <n v="100"/>
    <n v="15"/>
    <m/>
    <n v="5"/>
    <n v="0"/>
    <m/>
    <s v="ND"/>
    <m/>
    <n v="0"/>
    <m/>
    <m/>
    <m/>
    <m/>
    <s v="ND"/>
    <m/>
    <m/>
    <n v="80"/>
    <s v="resolving missing percent"/>
    <n v="5"/>
    <n v="0"/>
    <n v="0"/>
    <n v="80"/>
    <m/>
    <m/>
    <x v="2"/>
  </r>
  <r>
    <x v="3"/>
    <s v="R_3ssu4dgaNgnTLOc"/>
    <s v="WV"/>
    <n v="24981"/>
    <s v="South Atlantic"/>
    <x v="0"/>
    <s v="Nonprofit"/>
    <m/>
    <x v="0"/>
    <n v="2018"/>
    <x v="0"/>
    <x v="0"/>
    <s v="0 - 2 years"/>
    <x v="2"/>
    <n v="650000"/>
    <n v="220000"/>
    <n v="660000"/>
    <n v="1.0153846153846153"/>
    <n v="100"/>
    <n v="38.990825688073393"/>
    <n v="0.91743119266055051"/>
    <n v="32.522935779816514"/>
    <n v="0"/>
    <n v="0"/>
    <n v="9.1743119266055047"/>
    <n v="4.5871559633027523"/>
    <n v="4.5871559633027523"/>
    <n v="4.5871559633027525E-2"/>
    <n v="9.1743119266055047"/>
    <n v="0"/>
    <n v="0"/>
    <n v="0"/>
    <n v="0"/>
    <n v="0"/>
    <n v="0"/>
    <n v="0"/>
    <m/>
    <n v="32.522935779816514"/>
    <n v="18.394495412844037"/>
    <n v="100"/>
    <n v="10"/>
    <m/>
    <n v="10"/>
    <n v="5"/>
    <n v="5"/>
    <s v="ND"/>
    <m/>
    <n v="20"/>
    <n v="15"/>
    <m/>
    <n v="10"/>
    <m/>
    <s v="ND"/>
    <n v="0"/>
    <m/>
    <n v="25"/>
    <s v="resolving missing percent"/>
    <n v="10"/>
    <n v="5"/>
    <n v="45"/>
    <n v="25"/>
    <m/>
    <n v="0"/>
    <x v="1"/>
  </r>
  <r>
    <x v="3"/>
    <s v="R_2ozp6zvrgJaLoB3"/>
    <s v="IA"/>
    <n v="52402"/>
    <s v="West North Central"/>
    <x v="3"/>
    <s v="Nonprofit"/>
    <m/>
    <x v="0"/>
    <n v="2018"/>
    <x v="0"/>
    <x v="0"/>
    <s v="0 - 2 years"/>
    <x v="1"/>
    <m/>
    <n v="1600"/>
    <m/>
    <m/>
    <n v="100"/>
    <n v="100"/>
    <n v="0"/>
    <n v="0"/>
    <n v="0"/>
    <n v="0"/>
    <n v="0"/>
    <n v="0"/>
    <n v="0"/>
    <n v="0"/>
    <n v="0"/>
    <n v="0"/>
    <n v="0"/>
    <n v="0"/>
    <n v="0"/>
    <n v="0"/>
    <n v="0"/>
    <n v="0"/>
    <m/>
    <n v="0"/>
    <n v="0"/>
    <n v="100"/>
    <m/>
    <m/>
    <m/>
    <n v="0"/>
    <m/>
    <s v="ND"/>
    <m/>
    <n v="0"/>
    <m/>
    <m/>
    <m/>
    <n v="15"/>
    <s v="ND"/>
    <m/>
    <m/>
    <n v="85"/>
    <s v="resolving missing percent"/>
    <n v="0"/>
    <n v="0"/>
    <n v="15"/>
    <n v="85"/>
    <m/>
    <n v="0"/>
    <x v="3"/>
  </r>
  <r>
    <x v="3"/>
    <s v="R_3eyNukNYEUI6aLS"/>
    <s v="MI"/>
    <n v="49440"/>
    <s v="East North Central"/>
    <x v="3"/>
    <s v="No formal legal structure"/>
    <m/>
    <x v="3"/>
    <n v="2018"/>
    <x v="0"/>
    <x v="0"/>
    <s v="0 - 2 years"/>
    <x v="1"/>
    <m/>
    <m/>
    <m/>
    <m/>
    <m/>
    <m/>
    <m/>
    <m/>
    <m/>
    <m/>
    <m/>
    <m/>
    <m/>
    <m/>
    <m/>
    <m/>
    <m/>
    <m/>
    <m/>
    <m/>
    <m/>
    <m/>
    <m/>
    <m/>
    <m/>
    <n v="0"/>
    <m/>
    <m/>
    <m/>
    <m/>
    <m/>
    <m/>
    <m/>
    <m/>
    <m/>
    <m/>
    <m/>
    <m/>
    <m/>
    <m/>
    <m/>
    <m/>
    <m/>
    <m/>
    <m/>
    <m/>
    <m/>
    <m/>
    <n v="0"/>
    <x v="1"/>
  </r>
  <r>
    <x v="3"/>
    <s v="R_3nvAOmT5xgLmmKT"/>
    <s v="IN"/>
    <n v="46808"/>
    <s v="East North Central"/>
    <x v="3"/>
    <s v="Producer-Consumer Cooperative"/>
    <m/>
    <x v="1"/>
    <n v="2019"/>
    <x v="1"/>
    <x v="0"/>
    <s v="0 - 2 years"/>
    <x v="2"/>
    <m/>
    <m/>
    <m/>
    <m/>
    <m/>
    <m/>
    <m/>
    <m/>
    <m/>
    <m/>
    <m/>
    <m/>
    <m/>
    <m/>
    <m/>
    <m/>
    <m/>
    <m/>
    <m/>
    <m/>
    <m/>
    <m/>
    <m/>
    <m/>
    <m/>
    <n v="0"/>
    <m/>
    <m/>
    <m/>
    <m/>
    <m/>
    <m/>
    <m/>
    <m/>
    <m/>
    <m/>
    <m/>
    <m/>
    <m/>
    <m/>
    <m/>
    <m/>
    <m/>
    <m/>
    <m/>
    <m/>
    <m/>
    <m/>
    <n v="0"/>
    <x v="0"/>
  </r>
  <r>
    <x v="3"/>
    <s v="R_2YahLqQ78hT3XBk"/>
    <s v="NY"/>
    <n v="12754"/>
    <s v="Middle Atlantic"/>
    <x v="2"/>
    <s v="Nonprofit"/>
    <m/>
    <x v="0"/>
    <n v="2019"/>
    <x v="1"/>
    <x v="0"/>
    <s v="0 - 2 years"/>
    <x v="1"/>
    <m/>
    <m/>
    <m/>
    <m/>
    <m/>
    <m/>
    <m/>
    <m/>
    <m/>
    <m/>
    <m/>
    <m/>
    <m/>
    <m/>
    <m/>
    <m/>
    <m/>
    <m/>
    <m/>
    <m/>
    <m/>
    <m/>
    <m/>
    <m/>
    <m/>
    <n v="0"/>
    <m/>
    <m/>
    <m/>
    <m/>
    <m/>
    <m/>
    <m/>
    <m/>
    <m/>
    <m/>
    <m/>
    <m/>
    <m/>
    <m/>
    <m/>
    <m/>
    <m/>
    <m/>
    <m/>
    <m/>
    <m/>
    <m/>
    <m/>
    <x v="3"/>
  </r>
  <r>
    <x v="3"/>
    <s v="R_2ZKf4aOduh2AC1K"/>
    <s v="PA"/>
    <n v="16801"/>
    <s v="Middle Atlantic"/>
    <x v="2"/>
    <s v="Nonprofit"/>
    <m/>
    <x v="0"/>
    <n v="2018"/>
    <x v="0"/>
    <x v="0"/>
    <s v="0 - 2 years"/>
    <x v="1"/>
    <m/>
    <m/>
    <m/>
    <m/>
    <m/>
    <m/>
    <m/>
    <m/>
    <m/>
    <m/>
    <m/>
    <m/>
    <m/>
    <m/>
    <m/>
    <m/>
    <m/>
    <m/>
    <m/>
    <m/>
    <m/>
    <m/>
    <m/>
    <m/>
    <m/>
    <n v="0"/>
    <m/>
    <m/>
    <m/>
    <m/>
    <m/>
    <m/>
    <m/>
    <m/>
    <m/>
    <m/>
    <m/>
    <m/>
    <m/>
    <m/>
    <m/>
    <m/>
    <m/>
    <m/>
    <m/>
    <m/>
    <m/>
    <m/>
    <m/>
    <x v="3"/>
  </r>
  <r>
    <x v="3"/>
    <s v="R_3QEhAlaphyeRzzK"/>
    <s v="NC"/>
    <n v="28205"/>
    <s v="South Atlantic"/>
    <x v="0"/>
    <s v="LLC"/>
    <m/>
    <x v="2"/>
    <n v="2017"/>
    <x v="2"/>
    <x v="0"/>
    <s v="0 - 2 years"/>
    <x v="2"/>
    <m/>
    <m/>
    <m/>
    <m/>
    <m/>
    <m/>
    <m/>
    <m/>
    <m/>
    <m/>
    <m/>
    <m/>
    <m/>
    <m/>
    <m/>
    <m/>
    <m/>
    <m/>
    <m/>
    <m/>
    <m/>
    <m/>
    <m/>
    <m/>
    <m/>
    <n v="0"/>
    <m/>
    <m/>
    <m/>
    <m/>
    <m/>
    <m/>
    <m/>
    <m/>
    <m/>
    <m/>
    <m/>
    <m/>
    <m/>
    <m/>
    <m/>
    <m/>
    <m/>
    <m/>
    <m/>
    <m/>
    <m/>
    <m/>
    <m/>
    <x v="3"/>
  </r>
  <r>
    <x v="3"/>
    <s v="R_2WUM6UZi6rprqNx"/>
    <s v="NC"/>
    <n v="27260"/>
    <s v="South Atlantic"/>
    <x v="0"/>
    <s v="Nonprofit"/>
    <m/>
    <x v="0"/>
    <n v="2019"/>
    <x v="1"/>
    <x v="0"/>
    <s v="0 - 2 years"/>
    <x v="3"/>
    <m/>
    <m/>
    <m/>
    <m/>
    <m/>
    <m/>
    <m/>
    <m/>
    <m/>
    <m/>
    <m/>
    <m/>
    <m/>
    <m/>
    <m/>
    <m/>
    <m/>
    <m/>
    <m/>
    <m/>
    <m/>
    <m/>
    <m/>
    <m/>
    <m/>
    <n v="0"/>
    <m/>
    <m/>
    <m/>
    <m/>
    <m/>
    <m/>
    <m/>
    <m/>
    <m/>
    <m/>
    <m/>
    <m/>
    <m/>
    <m/>
    <m/>
    <m/>
    <m/>
    <m/>
    <m/>
    <m/>
    <m/>
    <m/>
    <m/>
    <x v="3"/>
  </r>
  <r>
    <x v="3"/>
    <s v="R_1Lp1h1Z3fPkgi8t"/>
    <s v="LA"/>
    <n v="70119"/>
    <s v="West South Central"/>
    <x v="0"/>
    <s v="Nonprofit"/>
    <m/>
    <x v="0"/>
    <n v="2018"/>
    <x v="0"/>
    <x v="0"/>
    <s v="0 - 2 years"/>
    <x v="4"/>
    <m/>
    <m/>
    <m/>
    <m/>
    <m/>
    <m/>
    <m/>
    <m/>
    <m/>
    <m/>
    <m/>
    <m/>
    <m/>
    <m/>
    <m/>
    <m/>
    <m/>
    <m/>
    <m/>
    <m/>
    <m/>
    <m/>
    <m/>
    <m/>
    <m/>
    <n v="0"/>
    <m/>
    <m/>
    <m/>
    <m/>
    <m/>
    <m/>
    <m/>
    <m/>
    <m/>
    <m/>
    <m/>
    <m/>
    <m/>
    <m/>
    <m/>
    <m/>
    <m/>
    <m/>
    <m/>
    <m/>
    <m/>
    <m/>
    <m/>
    <x v="3"/>
  </r>
  <r>
    <x v="3"/>
    <s v="R_20TKccAnum67ZCu"/>
    <s v="AR"/>
    <n v="72204"/>
    <s v="West South Central"/>
    <x v="0"/>
    <s v="Other"/>
    <s v="Currently affliated with the Univeristy of AR Cooperative Extension Service throught a 3 year USDA grant, will tranisition in to own entity if viable after end of grant cycle."/>
    <x v="3"/>
    <n v="2019"/>
    <x v="1"/>
    <x v="0"/>
    <s v="0 - 2 years"/>
    <x v="4"/>
    <m/>
    <m/>
    <m/>
    <m/>
    <m/>
    <m/>
    <m/>
    <m/>
    <m/>
    <m/>
    <m/>
    <m/>
    <m/>
    <m/>
    <m/>
    <m/>
    <m/>
    <m/>
    <m/>
    <m/>
    <m/>
    <m/>
    <m/>
    <m/>
    <m/>
    <n v="0"/>
    <m/>
    <m/>
    <m/>
    <m/>
    <m/>
    <m/>
    <m/>
    <m/>
    <m/>
    <m/>
    <m/>
    <m/>
    <m/>
    <m/>
    <m/>
    <m/>
    <m/>
    <m/>
    <m/>
    <m/>
    <m/>
    <m/>
    <m/>
    <x v="3"/>
  </r>
  <r>
    <x v="3"/>
    <s v="R_1hRbbHSEhdUR6D3"/>
    <s v="MI"/>
    <n v="49686"/>
    <s v="East North Central"/>
    <x v="3"/>
    <s v="LLC"/>
    <m/>
    <x v="2"/>
    <n v="2007"/>
    <x v="12"/>
    <x v="2"/>
    <s v="11+ years"/>
    <x v="1"/>
    <n v="9472541.9399999995"/>
    <n v="8596166.9399999995"/>
    <n v="10909734.02"/>
    <n v="1.1517219020093354"/>
    <n v="100"/>
    <n v="15.927532979226843"/>
    <n v="12.101319532571837"/>
    <n v="16.456635674570201"/>
    <n v="2.5314554433042549"/>
    <n v="6.3788184142339439"/>
    <n v="3.7425752265617491E-3"/>
    <n v="0.88304613325434711"/>
    <n v="0.64736906606385836"/>
    <n v="6.2792549840347327"/>
    <n v="37.397778066723667"/>
    <n v="0"/>
    <n v="1.3930471307897436"/>
    <n v="0"/>
    <n v="0"/>
    <n v="0"/>
    <n v="0"/>
    <n v="0"/>
    <m/>
    <n v="18.988091117874454"/>
    <n v="46.600495380866356"/>
    <n v="100.44985498152739"/>
    <n v="0"/>
    <n v="18.488013565730029"/>
    <n v="21.282406481510236"/>
    <n v="36.901700282707637"/>
    <n v="0.51115398649994115"/>
    <n v="0"/>
    <n v="0.79939105975529146"/>
    <n v="0.61121125690934996"/>
    <n v="10.046040590272669"/>
    <n v="0.56058892685953365"/>
    <n v="2.681633007001607"/>
    <n v="0.56771582428109524"/>
    <n v="0"/>
    <n v="8"/>
    <s v="resolving missing percentage"/>
    <n v="0"/>
    <m/>
    <n v="39.770420047240265"/>
    <n v="0.51115398649994115"/>
    <n v="14.467189605324254"/>
    <n v="8"/>
    <m/>
    <m/>
    <x v="1"/>
  </r>
  <r>
    <x v="3"/>
    <s v="R_25HlXmDH0bAnWgG"/>
    <s v="MT"/>
    <n v="59802"/>
    <s v="Mountain"/>
    <x v="1"/>
    <s v="Producer Cooperative"/>
    <m/>
    <x v="1"/>
    <n v="2003"/>
    <x v="11"/>
    <x v="3"/>
    <s v="11+ years"/>
    <x v="1"/>
    <n v="3580514"/>
    <n v="3497827"/>
    <n v="3530431"/>
    <n v="0.98601234347917643"/>
    <n v="100"/>
    <n v="37.67470672617295"/>
    <n v="2.5428536515923006"/>
    <n v="5.7003778319583195E-3"/>
    <n v="0"/>
    <n v="28.63748538141137"/>
    <n v="24.699555218923315"/>
    <n v="1.1080564228249192"/>
    <n v="0"/>
    <n v="0"/>
    <n v="4.2407778953901829"/>
    <n v="0"/>
    <n v="1.0704278649022581"/>
    <n v="2.0436460950744188E-2"/>
    <n v="0"/>
    <n v="0"/>
    <n v="0"/>
    <n v="0"/>
    <m/>
    <n v="5.7003778319583195E-3"/>
    <n v="6.4396986440681045"/>
    <n v="100.25"/>
    <n v="4.5"/>
    <n v="18"/>
    <n v="27"/>
    <n v="18"/>
    <n v="1.5"/>
    <s v="ND"/>
    <m/>
    <n v="0"/>
    <n v="1.25"/>
    <n v="1.25"/>
    <n v="1.25"/>
    <m/>
    <s v="ND"/>
    <n v="1.5"/>
    <s v="Buying clubs/CSA"/>
    <n v="26"/>
    <s v="Members (1) + 25 resolving missing percent"/>
    <n v="45"/>
    <n v="1.5"/>
    <n v="3.75"/>
    <n v="27.5"/>
    <s v="Yes"/>
    <n v="5000"/>
    <x v="0"/>
  </r>
  <r>
    <x v="3"/>
    <s v="R_3e8nP8I2pcB0222"/>
    <s v="NJ"/>
    <n v="8551"/>
    <s v="Middle Atlantic"/>
    <x v="2"/>
    <s v="LLC"/>
    <m/>
    <x v="2"/>
    <n v="2008"/>
    <x v="32"/>
    <x v="2"/>
    <s v="11+ years"/>
    <x v="1"/>
    <n v="5136833"/>
    <n v="5136833"/>
    <n v="5728773"/>
    <n v="1.1152344255692175"/>
    <n v="100"/>
    <n v="84.259133983915774"/>
    <n v="0.25467053338117085"/>
    <n v="4.1854582385683941"/>
    <n v="0"/>
    <n v="5.9764450197232417"/>
    <n v="1.8201876525867202"/>
    <n v="1.4016418287298809"/>
    <n v="0"/>
    <n v="0"/>
    <n v="2.1024627430948213"/>
    <n v="0"/>
    <n v="0"/>
    <n v="0"/>
    <n v="0"/>
    <n v="0"/>
    <n v="0"/>
    <n v="0"/>
    <m/>
    <n v="4.1854582385683941"/>
    <n v="3.5041045718247021"/>
    <n v="100.00000000000001"/>
    <n v="0"/>
    <n v="46.450896885298782"/>
    <n v="0"/>
    <n v="34.723749049268292"/>
    <n v="0"/>
    <n v="0"/>
    <n v="0"/>
    <n v="0"/>
    <n v="7.0756242221617871"/>
    <n v="0"/>
    <n v="0"/>
    <n v="0"/>
    <n v="0"/>
    <n v="7.1433507766361108"/>
    <m/>
    <n v="4.6063790666350259"/>
    <m/>
    <n v="46.450896885298782"/>
    <n v="0"/>
    <n v="7.0756242221617871"/>
    <n v="11.749729843271137"/>
    <m/>
    <m/>
    <x v="2"/>
  </r>
  <r>
    <x v="3"/>
    <s v="R_vAZabVL2z9krjBn"/>
    <s v="CA"/>
    <n v="95627"/>
    <s v="Pacific"/>
    <x v="1"/>
    <s v="S Corp"/>
    <m/>
    <x v="2"/>
    <n v="2007"/>
    <x v="12"/>
    <x v="2"/>
    <s v="11+ years"/>
    <x v="1"/>
    <n v="1197007"/>
    <n v="1190550"/>
    <n v="1150610"/>
    <n v="0.96123915733157783"/>
    <n v="100"/>
    <n v="65.880979379278486"/>
    <n v="1.892318676242073"/>
    <n v="7.2823484943933483"/>
    <n v="0"/>
    <n v="0"/>
    <n v="8.1032295997648145"/>
    <n v="1.6225274033009953"/>
    <n v="0"/>
    <n v="0"/>
    <n v="14.792742849943302"/>
    <n v="0"/>
    <n v="0.42585359707698123"/>
    <n v="0"/>
    <n v="0"/>
    <n v="0"/>
    <n v="0"/>
    <n v="0"/>
    <m/>
    <n v="7.2823484943933483"/>
    <n v="16.841123850321278"/>
    <n v="100.00000000000001"/>
    <n v="0"/>
    <n v="0"/>
    <n v="16.683885599092857"/>
    <n v="2.2796186636428541"/>
    <n v="1.135861576582252"/>
    <n v="0"/>
    <n v="9.6342026794338759E-2"/>
    <n v="0"/>
    <n v="3.1666036705724245E-2"/>
    <n v="0"/>
    <n v="0"/>
    <n v="0"/>
    <n v="0"/>
    <n v="77.600100793750798"/>
    <m/>
    <n v="2.1725253034311871"/>
    <m/>
    <n v="16.683885599092857"/>
    <n v="1.135861576582252"/>
    <n v="3.1666036705724245E-2"/>
    <n v="79.772626097181984"/>
    <m/>
    <m/>
    <x v="0"/>
  </r>
  <r>
    <x v="3"/>
    <s v="R_4In4bEhzEDP26mR"/>
    <s v="OH"/>
    <n v="45780"/>
    <s v="East North Central"/>
    <x v="3"/>
    <s v="Nonprofit"/>
    <m/>
    <x v="0"/>
    <n v="2005"/>
    <x v="4"/>
    <x v="2"/>
    <s v="11+ years"/>
    <x v="4"/>
    <n v="309124.78999999998"/>
    <n v="309124.78999999998"/>
    <n v="307787.13"/>
    <n v="0.99567275080073658"/>
    <n v="100"/>
    <n v="70.96161391650277"/>
    <n v="0"/>
    <n v="0"/>
    <n v="0"/>
    <n v="0"/>
    <n v="0"/>
    <n v="0"/>
    <n v="5.456695983521735"/>
    <n v="0"/>
    <n v="0"/>
    <n v="0"/>
    <n v="2.2409558288741578"/>
    <n v="17.123343617960888"/>
    <m/>
    <n v="4.217390653140435"/>
    <m/>
    <n v="0"/>
    <m/>
    <n v="0"/>
    <n v="29.038386083497215"/>
    <n v="100"/>
    <n v="60"/>
    <m/>
    <m/>
    <n v="10"/>
    <m/>
    <s v="ND"/>
    <n v="10"/>
    <n v="0"/>
    <n v="10"/>
    <m/>
    <m/>
    <m/>
    <s v="ND"/>
    <m/>
    <m/>
    <n v="10"/>
    <s v="resolving missing percent"/>
    <n v="0"/>
    <n v="0"/>
    <n v="10"/>
    <n v="10"/>
    <m/>
    <m/>
    <x v="1"/>
  </r>
  <r>
    <x v="3"/>
    <s v="R_1PXmtMbNEHB17VX"/>
    <s v="OH"/>
    <n v="43728"/>
    <s v="East North Central"/>
    <x v="3"/>
    <s v="Nonprofit"/>
    <m/>
    <x v="0"/>
    <n v="2004"/>
    <x v="22"/>
    <x v="2"/>
    <s v="11+ years"/>
    <x v="2"/>
    <n v="305000"/>
    <n v="305000"/>
    <n v="300000"/>
    <n v="0.98360655737704916"/>
    <n v="100"/>
    <n v="100"/>
    <n v="0"/>
    <n v="0"/>
    <n v="0"/>
    <n v="0"/>
    <n v="0"/>
    <n v="0"/>
    <n v="0"/>
    <n v="0"/>
    <n v="0"/>
    <n v="0"/>
    <n v="0"/>
    <n v="0"/>
    <n v="0"/>
    <n v="0"/>
    <n v="0"/>
    <n v="0"/>
    <m/>
    <n v="0"/>
    <n v="0"/>
    <n v="100"/>
    <n v="20"/>
    <m/>
    <n v="10"/>
    <n v="10"/>
    <n v="20"/>
    <s v="ND"/>
    <m/>
    <n v="0"/>
    <n v="15"/>
    <m/>
    <n v="5"/>
    <m/>
    <s v="ND"/>
    <m/>
    <m/>
    <n v="20"/>
    <s v="resolving missing percent"/>
    <n v="10"/>
    <n v="20"/>
    <n v="20"/>
    <n v="20"/>
    <m/>
    <m/>
    <x v="3"/>
  </r>
  <r>
    <x v="3"/>
    <s v="R_3CSZDorVmiXhS2R"/>
    <s v="PA"/>
    <n v="19134"/>
    <s v="Middle Atlantic"/>
    <x v="2"/>
    <s v="Nonprofit"/>
    <m/>
    <x v="0"/>
    <n v="2008"/>
    <x v="32"/>
    <x v="2"/>
    <s v="11+ years"/>
    <x v="1"/>
    <n v="9500000"/>
    <n v="6200000"/>
    <n v="7800000"/>
    <n v="0.82105263157894737"/>
    <n v="100"/>
    <n v="36.612903225806456"/>
    <n v="15.645161290322582"/>
    <n v="13.193548387096774"/>
    <n v="0.22580645161290325"/>
    <n v="8.137096774193548"/>
    <n v="8.137096774193548"/>
    <n v="0"/>
    <n v="0"/>
    <n v="0"/>
    <n v="1.4838709677419355"/>
    <n v="0"/>
    <n v="0"/>
    <n v="16.56451612903226"/>
    <n v="0"/>
    <n v="0"/>
    <n v="0"/>
    <n v="0"/>
    <m/>
    <n v="13.419354838709678"/>
    <n v="18.048387096774196"/>
    <n v="100"/>
    <n v="0"/>
    <n v="0"/>
    <m/>
    <n v="0"/>
    <n v="0"/>
    <s v="ND"/>
    <m/>
    <n v="10"/>
    <n v="0"/>
    <n v="0"/>
    <n v="0"/>
    <m/>
    <s v="ND"/>
    <n v="15"/>
    <s v="Community Orgs"/>
    <n v="75"/>
    <s v="resolving missing percent"/>
    <n v="0"/>
    <n v="0"/>
    <n v="10"/>
    <n v="90"/>
    <m/>
    <n v="0"/>
    <x v="1"/>
  </r>
  <r>
    <x v="3"/>
    <s v="R_2B3fB9qkKvRsGVJ"/>
    <s v="PA"/>
    <n v="15201"/>
    <s v="Middle Atlantic"/>
    <x v="2"/>
    <s v="Producer Cooperative"/>
    <m/>
    <x v="1"/>
    <n v="1999"/>
    <x v="14"/>
    <x v="3"/>
    <s v="11+ years"/>
    <x v="2"/>
    <n v="1258841"/>
    <n v="1258841"/>
    <n v="1373587.19"/>
    <n v="1.0911522503636282"/>
    <n v="100.00000000000001"/>
    <n v="56.473700014537172"/>
    <n v="0"/>
    <n v="16.159796987864233"/>
    <n v="0"/>
    <n v="14.371104055238112"/>
    <n v="5.983329904253198"/>
    <n v="0.84207616370931671"/>
    <n v="7.530736606132149E-2"/>
    <n v="0.23641508339814163"/>
    <n v="4.0188165145558497"/>
    <n v="0"/>
    <n v="0.24063007162937974"/>
    <n v="6.1916477140480805E-2"/>
    <m/>
    <n v="0.73292894019181132"/>
    <m/>
    <n v="0.80397842142097364"/>
    <m/>
    <n v="16.159796987864233"/>
    <n v="7.0120690381072759"/>
    <n v="100"/>
    <n v="1"/>
    <m/>
    <n v="0"/>
    <n v="0"/>
    <m/>
    <s v="ND"/>
    <m/>
    <n v="0"/>
    <m/>
    <n v="0"/>
    <m/>
    <n v="0"/>
    <s v="ND"/>
    <m/>
    <m/>
    <n v="99"/>
    <s v="resolving missing percent"/>
    <n v="0"/>
    <n v="0"/>
    <n v="0"/>
    <n v="99"/>
    <m/>
    <n v="0"/>
    <x v="0"/>
  </r>
  <r>
    <x v="3"/>
    <s v="R_tYt5MFAUyUXihLr"/>
    <s v="ID"/>
    <n v="83864"/>
    <s v="Mountain"/>
    <x v="1"/>
    <s v="No formal legal structure"/>
    <m/>
    <x v="3"/>
    <n v="1990"/>
    <x v="37"/>
    <x v="1"/>
    <s v="11+ years"/>
    <x v="3"/>
    <n v="18000"/>
    <n v="8000"/>
    <m/>
    <m/>
    <n v="100"/>
    <n v="87.5"/>
    <n v="0"/>
    <n v="0"/>
    <n v="0"/>
    <n v="0"/>
    <n v="6.25"/>
    <n v="0"/>
    <n v="0"/>
    <n v="0"/>
    <n v="6.25"/>
    <n v="0"/>
    <n v="0"/>
    <n v="0"/>
    <n v="0"/>
    <n v="0"/>
    <n v="0"/>
    <n v="0"/>
    <m/>
    <n v="0"/>
    <n v="6.25"/>
    <n v="100"/>
    <n v="10"/>
    <m/>
    <n v="0"/>
    <n v="0"/>
    <m/>
    <s v="ND"/>
    <m/>
    <n v="0"/>
    <m/>
    <m/>
    <m/>
    <m/>
    <s v="ND"/>
    <n v="0"/>
    <m/>
    <n v="90"/>
    <s v="resolving missing percent"/>
    <n v="0"/>
    <n v="0"/>
    <n v="0"/>
    <n v="90"/>
    <m/>
    <n v="0"/>
    <x v="3"/>
  </r>
  <r>
    <x v="3"/>
    <s v="R_2ttxvZ3IjhE6Nie"/>
    <s v="ME"/>
    <n v="4962"/>
    <s v="New England"/>
    <x v="2"/>
    <s v="Other"/>
    <s v="Worker Co-operative"/>
    <x v="3"/>
    <n v="2008"/>
    <x v="32"/>
    <x v="2"/>
    <s v="11+ years"/>
    <x v="1"/>
    <n v="2700000"/>
    <n v="2600000"/>
    <n v="845985"/>
    <n v="0.31332777777777776"/>
    <n v="100"/>
    <n v="38.328197226502311"/>
    <n v="0"/>
    <n v="2.0416024653312785"/>
    <n v="0"/>
    <n v="24.03697996918336"/>
    <n v="3.8520801232665636"/>
    <n v="2.889060092449923"/>
    <n v="0"/>
    <n v="0"/>
    <n v="8.0508474576271176"/>
    <n v="0"/>
    <n v="0"/>
    <n v="20.801232665639446"/>
    <m/>
    <n v="0"/>
    <n v="0"/>
    <n v="0"/>
    <m/>
    <n v="2.0416024653312785"/>
    <n v="31.741140215716488"/>
    <n v="100"/>
    <n v="0"/>
    <n v="30"/>
    <n v="25"/>
    <n v="0"/>
    <n v="0"/>
    <s v="ND"/>
    <n v="0"/>
    <n v="0"/>
    <n v="10"/>
    <n v="10"/>
    <m/>
    <m/>
    <s v="ND"/>
    <m/>
    <m/>
    <n v="25"/>
    <s v="resolving missing percent"/>
    <n v="55"/>
    <n v="0"/>
    <n v="20"/>
    <n v="25"/>
    <m/>
    <m/>
    <x v="0"/>
  </r>
  <r>
    <x v="3"/>
    <s v="R_1ikuwmwk3222YDU"/>
    <s v="MA"/>
    <n v="2762"/>
    <s v="New England"/>
    <x v="2"/>
    <s v="Nonprofit"/>
    <m/>
    <x v="0"/>
    <n v="1997"/>
    <x v="5"/>
    <x v="1"/>
    <s v="11+ years"/>
    <x v="1"/>
    <n v="3225000"/>
    <n v="2600000"/>
    <n v="3422700"/>
    <n v="1.0613023255813954"/>
    <n v="100"/>
    <n v="100"/>
    <n v="0"/>
    <n v="0"/>
    <n v="0"/>
    <n v="0"/>
    <n v="0"/>
    <n v="0"/>
    <n v="0"/>
    <n v="0"/>
    <n v="0"/>
    <n v="0"/>
    <n v="0"/>
    <n v="0"/>
    <n v="0"/>
    <n v="0"/>
    <n v="0"/>
    <n v="0"/>
    <m/>
    <n v="0"/>
    <n v="0"/>
    <n v="100"/>
    <m/>
    <n v="6"/>
    <n v="0"/>
    <m/>
    <n v="2"/>
    <s v="ND"/>
    <m/>
    <n v="0"/>
    <n v="0"/>
    <n v="0"/>
    <m/>
    <m/>
    <s v="ND"/>
    <n v="0"/>
    <m/>
    <n v="92"/>
    <s v="resolving missing percent"/>
    <n v="6"/>
    <n v="2"/>
    <n v="0"/>
    <n v="92"/>
    <m/>
    <m/>
    <x v="2"/>
  </r>
  <r>
    <x v="3"/>
    <s v="R_3Oj2xqRyBL03cXy"/>
    <s v="MA"/>
    <n v="1915"/>
    <s v="New England"/>
    <x v="2"/>
    <s v="Nonprofit"/>
    <m/>
    <x v="0"/>
    <n v="2005"/>
    <x v="4"/>
    <x v="2"/>
    <s v="11+ years"/>
    <x v="3"/>
    <n v="277000"/>
    <n v="151000"/>
    <n v="261000"/>
    <n v="0.9422382671480144"/>
    <n v="100"/>
    <n v="100"/>
    <n v="0"/>
    <n v="0"/>
    <n v="0"/>
    <n v="0"/>
    <n v="0"/>
    <n v="0"/>
    <n v="0"/>
    <n v="0"/>
    <n v="0"/>
    <n v="0"/>
    <n v="0"/>
    <n v="0"/>
    <n v="0"/>
    <n v="0"/>
    <n v="0"/>
    <n v="0"/>
    <m/>
    <n v="0"/>
    <n v="0"/>
    <n v="100"/>
    <n v="60"/>
    <m/>
    <m/>
    <m/>
    <m/>
    <s v="ND"/>
    <m/>
    <n v="0"/>
    <m/>
    <m/>
    <m/>
    <m/>
    <s v="ND"/>
    <m/>
    <m/>
    <n v="40"/>
    <s v="resolving missing percent"/>
    <n v="0"/>
    <n v="0"/>
    <n v="0"/>
    <n v="40"/>
    <s v="Yes"/>
    <n v="1200"/>
    <x v="1"/>
  </r>
  <r>
    <x v="3"/>
    <s v="R_0OK5OOtlroBwPct"/>
    <s v="MA"/>
    <n v="1301"/>
    <s v="New England"/>
    <x v="2"/>
    <s v="Nonprofit"/>
    <m/>
    <x v="0"/>
    <n v="2001"/>
    <x v="36"/>
    <x v="3"/>
    <s v="11+ years"/>
    <x v="4"/>
    <n v="495000"/>
    <n v="66000"/>
    <n v="601000"/>
    <n v="1.2141414141414142"/>
    <n v="100"/>
    <n v="0"/>
    <n v="100"/>
    <n v="0"/>
    <n v="0"/>
    <n v="0"/>
    <n v="0"/>
    <n v="0"/>
    <n v="0"/>
    <n v="0"/>
    <n v="0"/>
    <n v="0"/>
    <n v="0"/>
    <n v="0"/>
    <n v="0"/>
    <n v="0"/>
    <n v="0"/>
    <n v="0"/>
    <m/>
    <n v="0"/>
    <n v="0"/>
    <n v="100"/>
    <m/>
    <m/>
    <m/>
    <m/>
    <m/>
    <s v="ND"/>
    <m/>
    <n v="0"/>
    <n v="65"/>
    <n v="0"/>
    <m/>
    <m/>
    <s v="ND"/>
    <m/>
    <m/>
    <n v="35"/>
    <s v="resolving missing percent"/>
    <n v="0"/>
    <n v="0"/>
    <n v="65"/>
    <n v="35"/>
    <m/>
    <m/>
    <x v="1"/>
  </r>
  <r>
    <x v="3"/>
    <s v="R_2Vt32FTMwbEvJdk"/>
    <s v="HI"/>
    <n v="96704"/>
    <s v="Pacific"/>
    <x v="1"/>
    <s v="S Corp"/>
    <m/>
    <x v="2"/>
    <n v="1993"/>
    <x v="39"/>
    <x v="1"/>
    <s v="11+ years"/>
    <x v="1"/>
    <n v="1614157.37"/>
    <n v="1614157.37"/>
    <n v="1372033.76"/>
    <n v="0.84999999721216768"/>
    <n v="100"/>
    <n v="99.154020527750646"/>
    <n v="0"/>
    <n v="0"/>
    <n v="0"/>
    <n v="6.4161030346130382E-2"/>
    <n v="0.28908829378885159"/>
    <n v="0"/>
    <n v="0.24532242478934999"/>
    <n v="0.2412125405096035"/>
    <n v="6.1951828154153277E-3"/>
    <n v="0"/>
    <n v="0"/>
    <n v="0"/>
    <n v="0"/>
    <n v="0"/>
    <n v="0"/>
    <n v="0"/>
    <m/>
    <n v="0"/>
    <n v="0.49273014811436877"/>
    <n v="100"/>
    <n v="1"/>
    <n v="1"/>
    <n v="1"/>
    <n v="0"/>
    <n v="0"/>
    <s v="ND"/>
    <n v="0"/>
    <n v="0"/>
    <n v="1"/>
    <n v="0"/>
    <n v="0"/>
    <m/>
    <s v="ND"/>
    <m/>
    <m/>
    <n v="96"/>
    <s v="resolving missing percent"/>
    <n v="2"/>
    <n v="0"/>
    <n v="1"/>
    <n v="96"/>
    <s v="Yes"/>
    <n v="2962.63"/>
    <x v="0"/>
  </r>
  <r>
    <x v="3"/>
    <s v="R_1JVj4YVmn1kKkvq"/>
    <s v="VA"/>
    <n v="23005"/>
    <s v="South Atlantic"/>
    <x v="0"/>
    <s v="S Corp"/>
    <m/>
    <x v="2"/>
    <n v="1937"/>
    <x v="50"/>
    <x v="1"/>
    <s v="11+ years"/>
    <x v="1"/>
    <n v="100000000"/>
    <n v="85000000"/>
    <m/>
    <m/>
    <n v="99.999999999999986"/>
    <n v="49.007024340155418"/>
    <n v="21.003010431495181"/>
    <n v="10.50150521574759"/>
    <n v="0"/>
    <n v="1.4002006954330122"/>
    <n v="1.1668339128608434"/>
    <n v="2.333667825721687E-3"/>
    <n v="10.50150521574759"/>
    <n v="5.8341695643042168"/>
    <n v="0.58341695643042168"/>
    <n v="0"/>
    <n v="0"/>
    <n v="0"/>
    <m/>
    <n v="0"/>
    <m/>
    <n v="0"/>
    <m/>
    <n v="10.50150521574759"/>
    <n v="16.92142540430795"/>
    <n v="100"/>
    <n v="0"/>
    <n v="8"/>
    <n v="0"/>
    <n v="9"/>
    <m/>
    <s v="ND"/>
    <m/>
    <n v="0"/>
    <n v="15"/>
    <n v="0"/>
    <n v="2"/>
    <n v="1"/>
    <s v="ND"/>
    <n v="0"/>
    <m/>
    <n v="65"/>
    <s v="resolving missing percent"/>
    <n v="8"/>
    <n v="0"/>
    <n v="18"/>
    <n v="65"/>
    <m/>
    <n v="0"/>
    <x v="3"/>
  </r>
  <r>
    <x v="3"/>
    <s v="R_1pL7Gf5eYfglxKD"/>
    <s v="SD"/>
    <n v="57703"/>
    <s v="West North Central"/>
    <x v="3"/>
    <s v="No formal legal structure"/>
    <m/>
    <x v="3"/>
    <n v="1993"/>
    <x v="39"/>
    <x v="1"/>
    <s v="11+ years"/>
    <x v="3"/>
    <n v="12000"/>
    <n v="12000"/>
    <m/>
    <m/>
    <n v="100"/>
    <n v="16.666666666666664"/>
    <n v="0"/>
    <n v="0"/>
    <n v="0"/>
    <n v="0"/>
    <n v="0"/>
    <n v="8.3333333333333321"/>
    <n v="75"/>
    <n v="0"/>
    <n v="0"/>
    <n v="0"/>
    <n v="0"/>
    <n v="0"/>
    <n v="0"/>
    <n v="0"/>
    <n v="0"/>
    <n v="0"/>
    <m/>
    <n v="0"/>
    <n v="83.333333333333329"/>
    <n v="100"/>
    <n v="100"/>
    <n v="0"/>
    <n v="0"/>
    <n v="0"/>
    <n v="0"/>
    <n v="0"/>
    <n v="0"/>
    <n v="0"/>
    <n v="0"/>
    <n v="0"/>
    <n v="0"/>
    <n v="0"/>
    <n v="0"/>
    <n v="0"/>
    <m/>
    <n v="0"/>
    <m/>
    <n v="0"/>
    <n v="0"/>
    <n v="0"/>
    <n v="0"/>
    <m/>
    <m/>
    <x v="3"/>
  </r>
  <r>
    <x v="3"/>
    <s v="R_pGWG8OfagyAxLzP"/>
    <s v="MO"/>
    <n v="63116"/>
    <s v="West North Central"/>
    <x v="3"/>
    <s v="LLC"/>
    <m/>
    <x v="2"/>
    <n v="2008"/>
    <x v="32"/>
    <x v="2"/>
    <s v="11+ years"/>
    <x v="1"/>
    <n v="682000"/>
    <n v="682000"/>
    <n v="620000"/>
    <n v="0.90909090909090906"/>
    <n v="99.999999999999986"/>
    <n v="50.879765395894424"/>
    <n v="0.5865102639296188"/>
    <n v="32.111436950146626"/>
    <n v="0"/>
    <n v="2.9325513196480939"/>
    <n v="7.7712609970674489"/>
    <n v="3.9589442815249267"/>
    <n v="0"/>
    <n v="0"/>
    <n v="1.7595307917888565"/>
    <n v="0"/>
    <n v="0"/>
    <n v="0"/>
    <n v="0"/>
    <n v="0"/>
    <n v="0"/>
    <n v="0"/>
    <m/>
    <n v="32.111436950146626"/>
    <n v="5.7184750733137832"/>
    <n v="100"/>
    <m/>
    <m/>
    <n v="1"/>
    <n v="53"/>
    <m/>
    <s v="ND"/>
    <m/>
    <n v="0"/>
    <m/>
    <n v="1"/>
    <m/>
    <m/>
    <s v="ND"/>
    <n v="0"/>
    <m/>
    <n v="45"/>
    <s v="resolving missing percent"/>
    <n v="1"/>
    <n v="0"/>
    <n v="1"/>
    <n v="45"/>
    <m/>
    <m/>
    <x v="0"/>
  </r>
  <r>
    <x v="3"/>
    <s v="R_1r8rl53FqJbS8to"/>
    <s v="TX"/>
    <n v="78756"/>
    <s v="West South Central"/>
    <x v="0"/>
    <s v="S Corp"/>
    <m/>
    <x v="2"/>
    <n v="2008"/>
    <x v="32"/>
    <x v="2"/>
    <s v="11+ years"/>
    <x v="1"/>
    <n v="9000000"/>
    <n v="9000000"/>
    <n v="8500000"/>
    <n v="0.94444444444444442"/>
    <n v="100"/>
    <n v="44.444444444444443"/>
    <n v="0"/>
    <n v="27.777777777777779"/>
    <n v="0"/>
    <n v="18.888888888888889"/>
    <n v="8.8888888888888893"/>
    <n v="0"/>
    <n v="0"/>
    <n v="0"/>
    <n v="0"/>
    <n v="0"/>
    <n v="0"/>
    <n v="0"/>
    <n v="0"/>
    <n v="0"/>
    <n v="0"/>
    <n v="0"/>
    <m/>
    <n v="27.777777777777779"/>
    <n v="0"/>
    <n v="100"/>
    <n v="0"/>
    <n v="0"/>
    <n v="5.5555555555555554"/>
    <n v="86.111111111111114"/>
    <n v="0"/>
    <n v="0"/>
    <n v="0"/>
    <n v="0"/>
    <n v="5.5555555555555554"/>
    <n v="2.7777777777777777"/>
    <n v="0"/>
    <n v="0"/>
    <n v="0"/>
    <n v="0"/>
    <m/>
    <n v="0"/>
    <m/>
    <n v="5.5555555555555554"/>
    <n v="0"/>
    <n v="8.3333333333333321"/>
    <n v="0"/>
    <m/>
    <n v="0"/>
    <x v="0"/>
  </r>
  <r>
    <x v="3"/>
    <s v="R_Zq1P6SltepdXJ3r"/>
    <s v="NC"/>
    <n v="27703"/>
    <s v="South Atlantic"/>
    <x v="0"/>
    <s v="LLC"/>
    <m/>
    <x v="2"/>
    <n v="2004"/>
    <x v="22"/>
    <x v="2"/>
    <s v="11+ years"/>
    <x v="1"/>
    <n v="3686799"/>
    <n v="3547907"/>
    <n v="4396751"/>
    <n v="1.1925659630481618"/>
    <n v="100"/>
    <n v="100"/>
    <n v="0"/>
    <n v="0"/>
    <n v="0"/>
    <n v="0"/>
    <n v="0"/>
    <n v="0"/>
    <n v="0"/>
    <n v="0"/>
    <n v="0"/>
    <n v="0"/>
    <n v="0"/>
    <n v="0"/>
    <n v="0"/>
    <n v="0"/>
    <n v="0"/>
    <n v="0"/>
    <m/>
    <n v="0"/>
    <n v="0"/>
    <n v="99.999999999999986"/>
    <n v="0"/>
    <n v="67.86344737897582"/>
    <n v="19.473424754369269"/>
    <n v="9.8253702816900219"/>
    <n v="2.8377575849648822"/>
    <n v="0"/>
    <n v="0"/>
    <n v="0"/>
    <n v="0"/>
    <n v="0"/>
    <n v="0"/>
    <n v="0"/>
    <n v="0"/>
    <n v="0"/>
    <m/>
    <n v="0"/>
    <m/>
    <n v="87.336872133345082"/>
    <n v="2.8377575849648822"/>
    <n v="0"/>
    <n v="0"/>
    <m/>
    <m/>
    <x v="0"/>
  </r>
  <r>
    <x v="3"/>
    <s v="R_27IEq5jYJluMVu2"/>
    <s v="TN"/>
    <n v="37659"/>
    <s v="East South Central"/>
    <x v="0"/>
    <s v="Nonprofit"/>
    <m/>
    <x v="0"/>
    <n v="2008"/>
    <x v="32"/>
    <x v="2"/>
    <s v="11+ years"/>
    <x v="3"/>
    <m/>
    <m/>
    <m/>
    <m/>
    <m/>
    <m/>
    <m/>
    <m/>
    <m/>
    <m/>
    <m/>
    <m/>
    <m/>
    <m/>
    <m/>
    <m/>
    <m/>
    <m/>
    <m/>
    <m/>
    <m/>
    <m/>
    <m/>
    <m/>
    <m/>
    <n v="0"/>
    <m/>
    <m/>
    <m/>
    <m/>
    <m/>
    <m/>
    <m/>
    <m/>
    <m/>
    <m/>
    <m/>
    <m/>
    <m/>
    <m/>
    <m/>
    <m/>
    <m/>
    <m/>
    <m/>
    <m/>
    <m/>
    <m/>
    <m/>
    <x v="3"/>
  </r>
  <r>
    <x v="3"/>
    <s v="R_tWZX4wtD8Yso6OJ"/>
    <s v="PA"/>
    <n v="17229"/>
    <s v="Middle Atlantic"/>
    <x v="2"/>
    <s v="Producer Cooperative"/>
    <m/>
    <x v="1"/>
    <n v="1988"/>
    <x v="48"/>
    <x v="1"/>
    <s v="11+ years"/>
    <x v="1"/>
    <n v="2000000"/>
    <n v="1900000"/>
    <m/>
    <m/>
    <n v="100"/>
    <n v="100"/>
    <n v="0"/>
    <n v="0"/>
    <n v="0"/>
    <n v="0"/>
    <n v="0"/>
    <n v="0"/>
    <n v="0"/>
    <n v="0"/>
    <n v="0"/>
    <n v="0"/>
    <n v="0"/>
    <n v="0"/>
    <n v="0"/>
    <n v="0"/>
    <n v="0"/>
    <n v="0"/>
    <m/>
    <n v="0"/>
    <n v="0"/>
    <n v="0"/>
    <m/>
    <m/>
    <m/>
    <m/>
    <m/>
    <m/>
    <m/>
    <m/>
    <m/>
    <m/>
    <m/>
    <m/>
    <m/>
    <m/>
    <m/>
    <m/>
    <m/>
    <m/>
    <m/>
    <m/>
    <m/>
    <m/>
    <m/>
    <x v="3"/>
  </r>
  <r>
    <x v="3"/>
    <s v="R_1onAfF9iNwVJC5S"/>
    <s v="NM"/>
    <n v="87107"/>
    <s v="Mountain"/>
    <x v="1"/>
    <s v="Consumer Cooperative"/>
    <m/>
    <x v="1"/>
    <n v="2007"/>
    <x v="12"/>
    <x v="2"/>
    <s v="11+ years"/>
    <x v="4"/>
    <m/>
    <m/>
    <m/>
    <m/>
    <m/>
    <m/>
    <m/>
    <m/>
    <m/>
    <m/>
    <m/>
    <m/>
    <m/>
    <m/>
    <m/>
    <m/>
    <m/>
    <m/>
    <m/>
    <m/>
    <m/>
    <m/>
    <m/>
    <m/>
    <m/>
    <n v="0"/>
    <m/>
    <m/>
    <m/>
    <m/>
    <m/>
    <m/>
    <m/>
    <m/>
    <m/>
    <m/>
    <m/>
    <m/>
    <m/>
    <m/>
    <m/>
    <m/>
    <m/>
    <m/>
    <m/>
    <m/>
    <m/>
    <m/>
    <n v="0"/>
    <x v="2"/>
  </r>
  <r>
    <x v="3"/>
    <s v="R_3iqg7WEJoDCChBV"/>
    <s v="NM"/>
    <n v="87508"/>
    <s v="Mountain"/>
    <x v="1"/>
    <s v="S Corp"/>
    <m/>
    <x v="2"/>
    <n v="1994"/>
    <x v="8"/>
    <x v="1"/>
    <s v="11+ years"/>
    <x v="4"/>
    <n v="420000"/>
    <n v="260000"/>
    <n v="200000"/>
    <n v="0.47619047619047616"/>
    <m/>
    <m/>
    <m/>
    <m/>
    <m/>
    <m/>
    <m/>
    <m/>
    <m/>
    <m/>
    <m/>
    <m/>
    <m/>
    <m/>
    <m/>
    <m/>
    <m/>
    <m/>
    <m/>
    <m/>
    <m/>
    <n v="0"/>
    <m/>
    <m/>
    <m/>
    <m/>
    <m/>
    <m/>
    <m/>
    <m/>
    <m/>
    <m/>
    <m/>
    <m/>
    <m/>
    <m/>
    <m/>
    <m/>
    <m/>
    <m/>
    <m/>
    <m/>
    <m/>
    <s v="Yes"/>
    <n v="10000"/>
    <x v="3"/>
  </r>
  <r>
    <x v="3"/>
    <s v="R_3n6NPKRidUcCj4q"/>
    <s v="MA"/>
    <n v="1970"/>
    <s v="New England"/>
    <x v="2"/>
    <s v="Other"/>
    <s v="not-for-profit in MA (no taxes) (cooperative) and C-Corp federally"/>
    <x v="3"/>
    <n v="1993"/>
    <x v="39"/>
    <x v="1"/>
    <s v="11+ years"/>
    <x v="3"/>
    <m/>
    <m/>
    <m/>
    <m/>
    <m/>
    <m/>
    <m/>
    <m/>
    <m/>
    <m/>
    <m/>
    <m/>
    <m/>
    <m/>
    <m/>
    <m/>
    <m/>
    <m/>
    <m/>
    <m/>
    <m/>
    <m/>
    <m/>
    <m/>
    <m/>
    <n v="0"/>
    <m/>
    <m/>
    <m/>
    <m/>
    <m/>
    <m/>
    <m/>
    <m/>
    <m/>
    <m/>
    <m/>
    <m/>
    <m/>
    <m/>
    <m/>
    <m/>
    <m/>
    <m/>
    <m/>
    <m/>
    <m/>
    <m/>
    <m/>
    <x v="3"/>
  </r>
  <r>
    <x v="3"/>
    <s v="R_1H1dou6jP3xmfa4"/>
    <s v="CA"/>
    <n v="52250"/>
    <s v="Pacific"/>
    <x v="1"/>
    <s v="S Corp"/>
    <m/>
    <x v="2"/>
    <n v="1975"/>
    <x v="51"/>
    <x v="1"/>
    <s v="11+ years"/>
    <x v="1"/>
    <m/>
    <m/>
    <m/>
    <m/>
    <m/>
    <m/>
    <m/>
    <m/>
    <m/>
    <m/>
    <m/>
    <m/>
    <m/>
    <m/>
    <m/>
    <m/>
    <m/>
    <m/>
    <m/>
    <m/>
    <m/>
    <m/>
    <m/>
    <m/>
    <m/>
    <n v="0"/>
    <m/>
    <m/>
    <m/>
    <m/>
    <m/>
    <m/>
    <m/>
    <m/>
    <m/>
    <m/>
    <m/>
    <m/>
    <m/>
    <m/>
    <m/>
    <m/>
    <m/>
    <m/>
    <m/>
    <m/>
    <m/>
    <m/>
    <m/>
    <x v="3"/>
  </r>
  <r>
    <x v="3"/>
    <s v="R_5o2DQEB7iHdO1Hj"/>
    <s v="CA"/>
    <n v="94124"/>
    <s v="Pacific"/>
    <x v="1"/>
    <s v="B Corp"/>
    <m/>
    <x v="2"/>
    <n v="1974"/>
    <x v="52"/>
    <x v="1"/>
    <s v="11+ years"/>
    <x v="1"/>
    <m/>
    <m/>
    <m/>
    <m/>
    <m/>
    <m/>
    <m/>
    <m/>
    <m/>
    <m/>
    <m/>
    <m/>
    <m/>
    <m/>
    <m/>
    <m/>
    <m/>
    <m/>
    <m/>
    <m/>
    <m/>
    <m/>
    <m/>
    <m/>
    <m/>
    <n v="0"/>
    <m/>
    <m/>
    <m/>
    <m/>
    <m/>
    <m/>
    <m/>
    <m/>
    <m/>
    <m/>
    <m/>
    <m/>
    <m/>
    <m/>
    <m/>
    <m/>
    <m/>
    <m/>
    <m/>
    <m/>
    <m/>
    <m/>
    <m/>
    <x v="3"/>
  </r>
  <r>
    <x v="3"/>
    <s v="R_3dXn1Z6daYkZMDg"/>
    <s v="CA"/>
    <n v="90019"/>
    <s v="Pacific"/>
    <x v="1"/>
    <s v="Nonprofit"/>
    <m/>
    <x v="0"/>
    <n v="2007"/>
    <x v="12"/>
    <x v="2"/>
    <s v="11+ years"/>
    <x v="3"/>
    <n v="6280151"/>
    <m/>
    <m/>
    <m/>
    <m/>
    <m/>
    <m/>
    <m/>
    <m/>
    <m/>
    <m/>
    <m/>
    <m/>
    <m/>
    <m/>
    <m/>
    <m/>
    <m/>
    <m/>
    <m/>
    <m/>
    <m/>
    <m/>
    <m/>
    <m/>
    <n v="0"/>
    <m/>
    <m/>
    <m/>
    <m/>
    <m/>
    <m/>
    <m/>
    <m/>
    <m/>
    <m/>
    <m/>
    <m/>
    <m/>
    <m/>
    <m/>
    <m/>
    <m/>
    <m/>
    <m/>
    <m/>
    <m/>
    <m/>
    <m/>
    <x v="3"/>
  </r>
  <r>
    <x v="3"/>
    <s v="R_1MNfpHT4YiQXk2O"/>
    <s v="CA"/>
    <n v="95946"/>
    <s v="Pacific"/>
    <x v="1"/>
    <s v="Nonprofit"/>
    <m/>
    <x v="0"/>
    <n v="1964"/>
    <x v="53"/>
    <x v="1"/>
    <s v="11+ years"/>
    <x v="3"/>
    <m/>
    <m/>
    <m/>
    <m/>
    <m/>
    <m/>
    <m/>
    <m/>
    <m/>
    <m/>
    <m/>
    <m/>
    <m/>
    <m/>
    <m/>
    <m/>
    <m/>
    <m/>
    <m/>
    <m/>
    <m/>
    <m/>
    <m/>
    <m/>
    <m/>
    <n v="0"/>
    <m/>
    <m/>
    <m/>
    <m/>
    <m/>
    <m/>
    <m/>
    <m/>
    <m/>
    <m/>
    <m/>
    <m/>
    <m/>
    <m/>
    <m/>
    <m/>
    <m/>
    <m/>
    <m/>
    <m/>
    <m/>
    <m/>
    <m/>
    <x v="3"/>
  </r>
  <r>
    <x v="3"/>
    <s v="R_2eVWezcCUHGCV9W"/>
    <s v="DC"/>
    <n v="20018"/>
    <s v="South Atlantic"/>
    <x v="0"/>
    <s v="Nonprofit"/>
    <m/>
    <x v="0"/>
    <n v="1989"/>
    <x v="54"/>
    <x v="1"/>
    <s v="11+ years"/>
    <x v="1"/>
    <m/>
    <m/>
    <m/>
    <m/>
    <m/>
    <m/>
    <m/>
    <m/>
    <m/>
    <m/>
    <m/>
    <m/>
    <m/>
    <m/>
    <m/>
    <m/>
    <m/>
    <m/>
    <m/>
    <m/>
    <m/>
    <m/>
    <m/>
    <m/>
    <m/>
    <n v="0"/>
    <m/>
    <m/>
    <m/>
    <m/>
    <m/>
    <m/>
    <m/>
    <m/>
    <m/>
    <m/>
    <m/>
    <m/>
    <m/>
    <m/>
    <m/>
    <m/>
    <m/>
    <m/>
    <m/>
    <m/>
    <m/>
    <m/>
    <m/>
    <x v="3"/>
  </r>
  <r>
    <x v="3"/>
    <s v="R_VPwueCbHdvMqDnz"/>
    <s v="ID"/>
    <n v="83313"/>
    <s v="Mountain"/>
    <x v="1"/>
    <s v="S Corp"/>
    <m/>
    <x v="2"/>
    <n v="2015"/>
    <x v="24"/>
    <x v="4"/>
    <s v="3 - 5 years"/>
    <x v="3"/>
    <n v="266747.69"/>
    <n v="260381.08"/>
    <n v="256000"/>
    <n v="0.95970840459761808"/>
    <n v="100"/>
    <n v="0"/>
    <n v="0"/>
    <n v="0"/>
    <n v="0"/>
    <n v="0"/>
    <n v="0"/>
    <n v="0"/>
    <n v="0"/>
    <n v="0"/>
    <n v="0"/>
    <n v="0"/>
    <n v="0"/>
    <n v="100"/>
    <n v="0"/>
    <n v="0"/>
    <n v="0"/>
    <n v="0"/>
    <m/>
    <n v="0"/>
    <n v="100"/>
    <n v="100.00000000000001"/>
    <n v="95.775422699683105"/>
    <n v="0"/>
    <n v="1.5362099273879655"/>
    <n v="2.6883673729289397"/>
    <n v="0"/>
    <n v="0"/>
    <n v="0"/>
    <n v="0"/>
    <n v="0"/>
    <n v="0"/>
    <n v="0"/>
    <n v="0"/>
    <n v="0"/>
    <n v="0"/>
    <m/>
    <n v="0"/>
    <m/>
    <n v="1.5362099273879655"/>
    <n v="0"/>
    <n v="0"/>
    <n v="0"/>
    <m/>
    <m/>
    <x v="0"/>
  </r>
  <r>
    <x v="3"/>
    <s v="R_28AEOhLl40dZlhv"/>
    <s v="MI"/>
    <n v="49001"/>
    <s v="East North Central"/>
    <x v="3"/>
    <s v="Other"/>
    <s v="Governmental - Educational Institution "/>
    <x v="3"/>
    <n v="2016"/>
    <x v="23"/>
    <x v="4"/>
    <s v="3 - 5 years"/>
    <x v="1"/>
    <n v="335770.66"/>
    <n v="335770.66"/>
    <n v="845557"/>
    <n v="2.5182575511511343"/>
    <n v="100"/>
    <n v="60.527760227769747"/>
    <n v="25.200787346934955"/>
    <n v="0"/>
    <n v="0"/>
    <n v="2.0692695424906984"/>
    <n v="5.2559684637127013"/>
    <n v="2.7101831946841331E-2"/>
    <n v="2.4390844631868669"/>
    <n v="0.36375125807597358"/>
    <n v="0.45268994021097614"/>
    <n v="0"/>
    <n v="0"/>
    <n v="1.772459809323423"/>
    <m/>
    <n v="1.7335195397954066"/>
    <m/>
    <n v="0.15760757655240037"/>
    <m/>
    <n v="0"/>
    <n v="6.9462144190918877"/>
    <n v="100"/>
    <n v="0"/>
    <m/>
    <n v="0"/>
    <n v="0"/>
    <n v="0"/>
    <s v="ND"/>
    <n v="0"/>
    <n v="0"/>
    <n v="0"/>
    <n v="0"/>
    <n v="0"/>
    <m/>
    <s v="ND"/>
    <n v="100"/>
    <s v="Prefer not to respond"/>
    <n v="0"/>
    <m/>
    <n v="0"/>
    <n v="0"/>
    <n v="0"/>
    <n v="100"/>
    <m/>
    <n v="0"/>
    <x v="1"/>
  </r>
  <r>
    <x v="3"/>
    <s v="R_2XpWwfZgEhms8fF"/>
    <s v="MI"/>
    <n v="49855"/>
    <s v="East North Central"/>
    <x v="3"/>
    <s v="No formal legal structure"/>
    <m/>
    <x v="3"/>
    <n v="2014"/>
    <x v="25"/>
    <x v="4"/>
    <s v="3 - 5 years"/>
    <x v="1"/>
    <n v="1400"/>
    <n v="204819"/>
    <n v="13657"/>
    <n v="9.7550000000000008"/>
    <n v="100"/>
    <n v="48.735224759421733"/>
    <n v="46.38241569385653"/>
    <n v="4.8823595467217391"/>
    <n v="0"/>
    <n v="0"/>
    <n v="0"/>
    <n v="0"/>
    <n v="0"/>
    <n v="0"/>
    <n v="0"/>
    <n v="0"/>
    <n v="0"/>
    <n v="0"/>
    <m/>
    <n v="0"/>
    <n v="0"/>
    <n v="0"/>
    <m/>
    <n v="4.8823595467217391"/>
    <n v="0"/>
    <n v="100"/>
    <m/>
    <m/>
    <n v="44"/>
    <n v="1"/>
    <m/>
    <s v="ND"/>
    <m/>
    <n v="0"/>
    <m/>
    <m/>
    <m/>
    <m/>
    <s v="ND"/>
    <m/>
    <m/>
    <n v="55"/>
    <s v="resolving missing percent"/>
    <n v="44"/>
    <n v="0"/>
    <n v="0"/>
    <n v="55"/>
    <m/>
    <m/>
    <x v="2"/>
  </r>
  <r>
    <x v="3"/>
    <s v="R_1pXxCSQIpbnJxik"/>
    <s v="MI"/>
    <n v="48207"/>
    <s v="East North Central"/>
    <x v="3"/>
    <s v="Nonprofit"/>
    <m/>
    <x v="0"/>
    <n v="2016"/>
    <x v="23"/>
    <x v="4"/>
    <s v="3 - 5 years"/>
    <x v="1"/>
    <n v="109238.36"/>
    <n v="62851.69"/>
    <n v="100049.35"/>
    <n v="0.91588110623411045"/>
    <n v="100"/>
    <n v="84.000016546889995"/>
    <n v="10.000001591047115"/>
    <n v="0"/>
    <n v="0"/>
    <n v="4.9999928402879856"/>
    <n v="0.99998902177491167"/>
    <n v="0"/>
    <n v="0"/>
    <n v="0"/>
    <n v="0"/>
    <n v="0"/>
    <n v="0"/>
    <n v="0"/>
    <n v="0"/>
    <n v="0"/>
    <n v="0"/>
    <n v="0"/>
    <m/>
    <n v="0"/>
    <n v="0"/>
    <n v="100"/>
    <m/>
    <m/>
    <n v="5"/>
    <n v="0"/>
    <m/>
    <s v="ND"/>
    <n v="0"/>
    <n v="0"/>
    <m/>
    <n v="0"/>
    <m/>
    <m/>
    <s v="ND"/>
    <m/>
    <m/>
    <n v="95"/>
    <s v="resolving missing percent"/>
    <n v="5"/>
    <n v="0"/>
    <n v="0"/>
    <n v="95"/>
    <m/>
    <n v="0"/>
    <x v="1"/>
  </r>
  <r>
    <x v="3"/>
    <s v="R_2c5DRufq4OUQUbS"/>
    <s v="KY"/>
    <n v="41071"/>
    <s v="East South Central"/>
    <x v="0"/>
    <s v="C Corp"/>
    <m/>
    <x v="2"/>
    <n v="2015"/>
    <x v="24"/>
    <x v="4"/>
    <s v="3 - 5 years"/>
    <x v="1"/>
    <n v="1100000"/>
    <n v="1000000"/>
    <n v="960000"/>
    <n v="0.87272727272727268"/>
    <n v="99.999999999999986"/>
    <n v="70.850000000000009"/>
    <n v="0.3"/>
    <n v="10"/>
    <n v="0.1"/>
    <n v="10"/>
    <n v="8"/>
    <n v="0.1"/>
    <n v="0.1"/>
    <n v="0"/>
    <n v="0.5"/>
    <n v="0"/>
    <n v="0.05"/>
    <n v="0"/>
    <n v="0"/>
    <n v="0"/>
    <n v="0"/>
    <n v="0"/>
    <m/>
    <n v="10.1"/>
    <n v="0.75"/>
    <n v="100"/>
    <n v="0"/>
    <m/>
    <n v="0"/>
    <n v="0"/>
    <n v="1"/>
    <s v="ND"/>
    <m/>
    <n v="0"/>
    <m/>
    <n v="0"/>
    <m/>
    <m/>
    <s v="ND"/>
    <m/>
    <m/>
    <n v="99"/>
    <s v="resolving missing percent"/>
    <n v="0"/>
    <n v="1"/>
    <n v="0"/>
    <n v="99"/>
    <m/>
    <m/>
    <x v="2"/>
  </r>
  <r>
    <x v="3"/>
    <s v="R_SATQxuxe8JTYPUl"/>
    <s v="PA"/>
    <n v="15019"/>
    <s v="Middle Atlantic"/>
    <x v="2"/>
    <s v="LLC"/>
    <m/>
    <x v="2"/>
    <n v="2014"/>
    <x v="25"/>
    <x v="4"/>
    <s v="3 - 5 years"/>
    <x v="1"/>
    <n v="1153000"/>
    <n v="1103000"/>
    <n v="1023000"/>
    <n v="0.88725065047701646"/>
    <n v="100"/>
    <n v="0.10190389845874886"/>
    <n v="0"/>
    <n v="0.19728014505893016"/>
    <n v="0"/>
    <n v="57.388939256572982"/>
    <n v="9.7914777878513153"/>
    <n v="0.99728014505893015"/>
    <n v="0"/>
    <n v="0"/>
    <n v="14.68721668177697"/>
    <n v="0"/>
    <n v="0"/>
    <n v="6.7724388032638263"/>
    <m/>
    <n v="10.063463281958295"/>
    <m/>
    <n v="0"/>
    <m/>
    <n v="0.19728014505893016"/>
    <n v="32.520398912058027"/>
    <n v="100"/>
    <n v="0"/>
    <n v="0"/>
    <n v="100"/>
    <n v="0"/>
    <n v="0"/>
    <n v="0"/>
    <n v="0"/>
    <n v="0"/>
    <n v="0"/>
    <n v="0"/>
    <n v="0"/>
    <n v="0"/>
    <n v="0"/>
    <n v="0"/>
    <m/>
    <n v="0"/>
    <m/>
    <n v="100"/>
    <n v="0"/>
    <n v="0"/>
    <n v="0"/>
    <m/>
    <n v="0"/>
    <x v="2"/>
  </r>
  <r>
    <x v="3"/>
    <s v="R_2EAyljVlKLZm46R"/>
    <s v="PA"/>
    <n v="17102"/>
    <s v="Middle Atlantic"/>
    <x v="2"/>
    <s v="LLC"/>
    <m/>
    <x v="2"/>
    <n v="2015"/>
    <x v="24"/>
    <x v="4"/>
    <s v="3 - 5 years"/>
    <x v="3"/>
    <n v="602245"/>
    <n v="596824"/>
    <n v="544482"/>
    <n v="0.90408720703368228"/>
    <n v="99.999999999999986"/>
    <n v="29.966288218972426"/>
    <n v="0"/>
    <n v="5.1360199991957431"/>
    <n v="0"/>
    <n v="27.071967615243352"/>
    <n v="5.5319491173277218"/>
    <n v="8.0760827312574557E-2"/>
    <n v="15.537578917737893"/>
    <n v="2.226619572939426"/>
    <n v="8.48240017157487"/>
    <n v="0"/>
    <n v="0"/>
    <n v="4.8632427650362589"/>
    <m/>
    <n v="1.1031727946597321"/>
    <n v="0"/>
    <n v="0"/>
    <m/>
    <n v="5.1360199991957431"/>
    <n v="32.293775049260752"/>
    <n v="100"/>
    <n v="38"/>
    <m/>
    <m/>
    <n v="2"/>
    <m/>
    <s v="ND"/>
    <m/>
    <n v="0"/>
    <m/>
    <m/>
    <m/>
    <m/>
    <s v="ND"/>
    <m/>
    <m/>
    <n v="60"/>
    <s v="resolving missing percent"/>
    <n v="0"/>
    <n v="0"/>
    <n v="0"/>
    <n v="60"/>
    <s v="Yes"/>
    <n v="3187"/>
    <x v="0"/>
  </r>
  <r>
    <x v="3"/>
    <s v="R_1IFZCG5fYXwwTB3"/>
    <s v="CA"/>
    <n v="95076"/>
    <s v="Pacific"/>
    <x v="1"/>
    <s v="C Corp"/>
    <m/>
    <x v="2"/>
    <n v="2016"/>
    <x v="23"/>
    <x v="4"/>
    <s v="3 - 5 years"/>
    <x v="1"/>
    <n v="2800000"/>
    <n v="2800000"/>
    <n v="3300000"/>
    <n v="1.1785714285714286"/>
    <n v="100"/>
    <n v="94.642857142857139"/>
    <n v="1.7857142857142856"/>
    <n v="0"/>
    <n v="0"/>
    <n v="0"/>
    <n v="0"/>
    <n v="0"/>
    <n v="0"/>
    <n v="0"/>
    <n v="0"/>
    <n v="0"/>
    <n v="0"/>
    <n v="3.5714285714285712"/>
    <m/>
    <n v="0"/>
    <n v="0"/>
    <n v="0"/>
    <m/>
    <n v="0"/>
    <n v="3.5714285714285712"/>
    <n v="100"/>
    <n v="0"/>
    <n v="14.285714285714285"/>
    <n v="7.1428571428571423"/>
    <n v="28.571428571428569"/>
    <n v="10.714285714285714"/>
    <n v="0"/>
    <n v="7.1428571428571423"/>
    <n v="0"/>
    <n v="17.857142857142858"/>
    <n v="10.714285714285714"/>
    <n v="0"/>
    <n v="3.5714285714285712"/>
    <n v="0"/>
    <n v="0"/>
    <m/>
    <n v="0"/>
    <m/>
    <n v="21.428571428571427"/>
    <n v="10.714285714285714"/>
    <n v="32.142857142857139"/>
    <n v="0"/>
    <m/>
    <n v="0"/>
    <x v="3"/>
  </r>
  <r>
    <x v="3"/>
    <s v="R_2uKxf4WnSQDmqAS"/>
    <s v="CA"/>
    <n v="93721"/>
    <s v="Pacific"/>
    <x v="1"/>
    <s v="B Corp"/>
    <m/>
    <x v="2"/>
    <n v="2015"/>
    <x v="24"/>
    <x v="4"/>
    <s v="3 - 5 years"/>
    <x v="2"/>
    <n v="700000"/>
    <n v="600000"/>
    <n v="1000000"/>
    <n v="1.4285714285714286"/>
    <n v="100.00000000000001"/>
    <n v="85.833333333333329"/>
    <n v="2.5"/>
    <n v="1.6666666666666667"/>
    <n v="0"/>
    <n v="1.6666666666666667"/>
    <n v="4.1666666666666661"/>
    <n v="0.5"/>
    <n v="0.33333333333333337"/>
    <n v="1.6666666666666667"/>
    <n v="1.6666666666666667"/>
    <n v="0"/>
    <n v="0"/>
    <n v="0"/>
    <n v="0"/>
    <n v="0"/>
    <n v="0"/>
    <n v="0"/>
    <m/>
    <n v="1.6666666666666667"/>
    <n v="4.166666666666667"/>
    <n v="100"/>
    <n v="10"/>
    <m/>
    <n v="0"/>
    <n v="0"/>
    <n v="0"/>
    <s v="ND"/>
    <m/>
    <n v="0"/>
    <m/>
    <n v="0"/>
    <n v="0"/>
    <m/>
    <s v="ND"/>
    <m/>
    <m/>
    <n v="90"/>
    <s v="resolving missing percent"/>
    <n v="0"/>
    <n v="0"/>
    <n v="0"/>
    <n v="90"/>
    <s v="Yes"/>
    <n v="40000"/>
    <x v="1"/>
  </r>
  <r>
    <x v="3"/>
    <s v="R_3gZytMgo0NLOPIE"/>
    <s v="HI"/>
    <n v="96791"/>
    <s v="Pacific"/>
    <x v="1"/>
    <s v="LLC"/>
    <m/>
    <x v="2"/>
    <n v="2015"/>
    <x v="24"/>
    <x v="4"/>
    <s v="3 - 5 years"/>
    <x v="2"/>
    <n v="306474"/>
    <n v="267474"/>
    <n v="288227"/>
    <n v="0.94046150733830602"/>
    <n v="99.999999999999986"/>
    <n v="88.41008845719584"/>
    <n v="0"/>
    <n v="1.8693405714200257"/>
    <n v="1.8693405714200257"/>
    <n v="1.1216043428520155"/>
    <n v="2.9909449142720415"/>
    <n v="0"/>
    <n v="0"/>
    <n v="0"/>
    <n v="3.7386811428400515"/>
    <n v="0"/>
    <n v="0"/>
    <n v="0"/>
    <n v="0"/>
    <n v="0"/>
    <n v="0"/>
    <n v="0"/>
    <m/>
    <n v="3.7386811428400515"/>
    <n v="3.7386811428400515"/>
    <n v="100"/>
    <n v="9"/>
    <m/>
    <n v="0"/>
    <n v="1"/>
    <m/>
    <s v="ND"/>
    <m/>
    <n v="0"/>
    <m/>
    <m/>
    <m/>
    <m/>
    <s v="ND"/>
    <m/>
    <m/>
    <n v="90"/>
    <s v="resolving missing percent"/>
    <n v="0"/>
    <n v="0"/>
    <n v="0"/>
    <n v="90"/>
    <m/>
    <m/>
    <x v="1"/>
  </r>
  <r>
    <x v="3"/>
    <s v="R_2CJvLKbuKqbybyw"/>
    <s v="HI"/>
    <n v="96729"/>
    <s v="Pacific"/>
    <x v="1"/>
    <s v="Nonprofit"/>
    <m/>
    <x v="0"/>
    <n v="2015"/>
    <x v="24"/>
    <x v="4"/>
    <s v="3 - 5 years"/>
    <x v="3"/>
    <n v="305023.19"/>
    <n v="130648.99"/>
    <n v="185503.75"/>
    <n v="0.6081627760826972"/>
    <n v="99.999999999999986"/>
    <n v="71.071887008829293"/>
    <n v="0"/>
    <n v="18.094295086282671"/>
    <n v="0"/>
    <n v="0"/>
    <n v="0.36079110800873088"/>
    <n v="0"/>
    <n v="1.7496340758134787"/>
    <n v="0"/>
    <n v="7.7482103863049936"/>
    <n v="0"/>
    <n v="0"/>
    <n v="0.77331544081307957"/>
    <m/>
    <n v="1.6571045160280278E-2"/>
    <m/>
    <n v="0.18529584878747687"/>
    <m/>
    <n v="18.094295086282671"/>
    <n v="10.473026796879308"/>
    <n v="100"/>
    <n v="30"/>
    <m/>
    <m/>
    <m/>
    <m/>
    <s v="ND"/>
    <m/>
    <n v="0"/>
    <m/>
    <m/>
    <m/>
    <m/>
    <s v="ND"/>
    <m/>
    <m/>
    <n v="70"/>
    <s v="resolving missing percent"/>
    <n v="0"/>
    <n v="0"/>
    <n v="0"/>
    <n v="70"/>
    <s v="Yes"/>
    <n v="14843.94"/>
    <x v="1"/>
  </r>
  <r>
    <x v="3"/>
    <s v="R_3KoxsmNxx6IXR13"/>
    <s v="AK"/>
    <n v="99603"/>
    <s v="Pacific"/>
    <x v="1"/>
    <s v="Nonprofit"/>
    <m/>
    <x v="0"/>
    <n v="2016"/>
    <x v="23"/>
    <x v="4"/>
    <s v="3 - 5 years"/>
    <x v="3"/>
    <n v="10000"/>
    <n v="45000"/>
    <m/>
    <m/>
    <n v="100.00000000000001"/>
    <n v="78.917700112739581"/>
    <n v="0"/>
    <n v="13.528748590755354"/>
    <n v="2.254791431792559"/>
    <n v="0"/>
    <n v="1.1273957158962795"/>
    <n v="0"/>
    <n v="0.22547914317925591"/>
    <n v="0.11273957158962795"/>
    <n v="3.8331454340473505"/>
    <n v="0"/>
    <n v="0"/>
    <n v="0"/>
    <n v="0"/>
    <n v="0"/>
    <n v="0"/>
    <n v="0"/>
    <m/>
    <n v="15.783540022547914"/>
    <n v="4.1713641488162345"/>
    <n v="100"/>
    <n v="10"/>
    <m/>
    <m/>
    <m/>
    <m/>
    <s v="ND"/>
    <m/>
    <n v="0"/>
    <m/>
    <m/>
    <m/>
    <m/>
    <s v="ND"/>
    <m/>
    <m/>
    <n v="90"/>
    <s v="resolving missing percent"/>
    <n v="0"/>
    <n v="0"/>
    <n v="0"/>
    <n v="90"/>
    <m/>
    <n v="0"/>
    <x v="0"/>
  </r>
  <r>
    <x v="3"/>
    <s v="R_2wRksaIrci2mODM"/>
    <s v="MD"/>
    <n v="21152"/>
    <s v="South Atlantic"/>
    <x v="0"/>
    <s v="LLC"/>
    <m/>
    <x v="2"/>
    <n v="2015"/>
    <x v="24"/>
    <x v="4"/>
    <s v="3 - 5 years"/>
    <x v="2"/>
    <n v="213071"/>
    <n v="157414"/>
    <n v="184264"/>
    <n v="0.86480093489963439"/>
    <n v="100"/>
    <n v="80.167390199069189"/>
    <n v="0"/>
    <n v="3.4742591940761596"/>
    <n v="0"/>
    <n v="1.6354439620895094"/>
    <n v="9.9306451823171287"/>
    <n v="3.9109859595604051"/>
    <n v="0"/>
    <n v="0"/>
    <n v="0.55536000625757753"/>
    <n v="0"/>
    <n v="0"/>
    <n v="0.32591549663003377"/>
    <m/>
    <n v="0"/>
    <n v="0"/>
    <n v="0"/>
    <m/>
    <n v="3.4742591940761596"/>
    <n v="4.7922614624480167"/>
    <n v="100"/>
    <n v="0"/>
    <n v="0"/>
    <n v="0"/>
    <n v="100"/>
    <n v="0"/>
    <n v="0"/>
    <n v="0"/>
    <n v="0"/>
    <n v="0"/>
    <n v="0"/>
    <n v="0"/>
    <n v="0"/>
    <n v="0"/>
    <n v="0"/>
    <m/>
    <n v="0"/>
    <m/>
    <n v="0"/>
    <n v="0"/>
    <n v="0"/>
    <n v="0"/>
    <m/>
    <m/>
    <x v="0"/>
  </r>
  <r>
    <x v="3"/>
    <s v="R_STayPRNiflxOazv"/>
    <s v="VA"/>
    <n v="20184"/>
    <s v="South Atlantic"/>
    <x v="0"/>
    <s v="Other"/>
    <s v="LC"/>
    <x v="3"/>
    <n v="2016"/>
    <x v="23"/>
    <x v="4"/>
    <s v="3 - 5 years"/>
    <x v="1"/>
    <n v="3307732"/>
    <n v="3307732"/>
    <n v="3000000"/>
    <n v="0.90696586059571938"/>
    <n v="100"/>
    <n v="0"/>
    <n v="0"/>
    <n v="99.977870033001466"/>
    <n v="0"/>
    <n v="0"/>
    <n v="2.2129966998535554E-2"/>
    <n v="0"/>
    <n v="0"/>
    <n v="0"/>
    <n v="0"/>
    <n v="0"/>
    <n v="0"/>
    <n v="0"/>
    <n v="0"/>
    <n v="0"/>
    <n v="0"/>
    <n v="0"/>
    <m/>
    <n v="99.977870033001466"/>
    <n v="0"/>
    <n v="100"/>
    <n v="0"/>
    <n v="0"/>
    <n v="20"/>
    <n v="0"/>
    <m/>
    <s v="ND"/>
    <m/>
    <n v="0"/>
    <m/>
    <m/>
    <m/>
    <m/>
    <s v="ND"/>
    <m/>
    <m/>
    <n v="80"/>
    <s v="resolving missing percent"/>
    <n v="20"/>
    <n v="0"/>
    <n v="0"/>
    <n v="80"/>
    <m/>
    <n v="0"/>
    <x v="0"/>
  </r>
  <r>
    <x v="3"/>
    <s v="R_1lyRcU0ZdRxlXVu"/>
    <s v="VA"/>
    <n v="22903"/>
    <s v="South Atlantic"/>
    <x v="0"/>
    <s v="Other"/>
    <s v="Benefit Corporation (not the same thing as a B Corp - which implies the 3rd party certification via B-Lab or other, but not the legal structure of Benefit Corporation).  Often confused, but not the same thing.  https://benefitcorp.net/businesses/benefit-corporations-and-certified-b-corps   "/>
    <x v="3"/>
    <n v="2014"/>
    <x v="25"/>
    <x v="4"/>
    <s v="3 - 5 years"/>
    <x v="2"/>
    <n v="3305227"/>
    <n v="2411157"/>
    <n v="3071059"/>
    <n v="0.92915221859194541"/>
    <n v="100"/>
    <n v="59.254084242544138"/>
    <n v="4.1473865036577878E-2"/>
    <n v="19.803687607235862"/>
    <n v="6.221079755486681E-2"/>
    <n v="5.1032346711557981"/>
    <n v="2.5279564955745313"/>
    <n v="1.9253412365930547"/>
    <n v="1.8073895644290274"/>
    <n v="0"/>
    <n v="5.9727342516476529"/>
    <n v="0"/>
    <n v="0"/>
    <n v="3.5018872682284896"/>
    <m/>
    <n v="0"/>
    <n v="0"/>
    <n v="0"/>
    <m/>
    <n v="19.865898404790727"/>
    <n v="13.207352320898226"/>
    <n v="100"/>
    <n v="5"/>
    <n v="0"/>
    <n v="1"/>
    <n v="1"/>
    <n v="1"/>
    <s v="ND"/>
    <n v="0"/>
    <n v="0"/>
    <n v="5"/>
    <n v="2"/>
    <n v="0"/>
    <n v="0"/>
    <s v="ND"/>
    <m/>
    <m/>
    <n v="85"/>
    <s v="resolving missing percent"/>
    <n v="1"/>
    <n v="1"/>
    <n v="7"/>
    <n v="85"/>
    <m/>
    <n v="0"/>
    <x v="0"/>
  </r>
  <r>
    <x v="3"/>
    <s v="R_1JRSVpllnsv6FLo"/>
    <s v="MN"/>
    <n v="55106"/>
    <s v="West North Central"/>
    <x v="3"/>
    <s v="Producer Cooperative"/>
    <m/>
    <x v="1"/>
    <n v="2015"/>
    <x v="24"/>
    <x v="4"/>
    <s v="3 - 5 years"/>
    <x v="2"/>
    <n v="500000"/>
    <n v="360000"/>
    <m/>
    <m/>
    <n v="100"/>
    <n v="100"/>
    <n v="0"/>
    <n v="0"/>
    <n v="0"/>
    <n v="0"/>
    <n v="0"/>
    <n v="0"/>
    <n v="0"/>
    <n v="0"/>
    <n v="0"/>
    <n v="0"/>
    <n v="0"/>
    <n v="0"/>
    <n v="0"/>
    <n v="0"/>
    <n v="0"/>
    <n v="0"/>
    <m/>
    <n v="0"/>
    <n v="0"/>
    <n v="100"/>
    <n v="27.777777777777779"/>
    <n v="27.777777777777779"/>
    <n v="27.777777777777779"/>
    <n v="16.666666666666664"/>
    <n v="0"/>
    <n v="0"/>
    <n v="0"/>
    <n v="0"/>
    <n v="0"/>
    <n v="0"/>
    <n v="0"/>
    <n v="0"/>
    <n v="0"/>
    <n v="0"/>
    <m/>
    <n v="0"/>
    <m/>
    <n v="55.555555555555557"/>
    <n v="0"/>
    <n v="0"/>
    <n v="0"/>
    <m/>
    <m/>
    <x v="2"/>
  </r>
  <r>
    <x v="3"/>
    <s v="R_1N5qvomL9HfaWyr"/>
    <s v="IA"/>
    <n v="51537"/>
    <s v="West North Central"/>
    <x v="3"/>
    <s v="LLC"/>
    <m/>
    <x v="2"/>
    <n v="2014"/>
    <x v="25"/>
    <x v="4"/>
    <s v="3 - 5 years"/>
    <x v="2"/>
    <n v="456530"/>
    <n v="414732.9"/>
    <n v="545335.28"/>
    <n v="1.1945223315006681"/>
    <n v="99.999999999999986"/>
    <n v="42.53737526007702"/>
    <n v="0"/>
    <n v="13.825908192959851"/>
    <n v="0"/>
    <n v="23.214770277448444"/>
    <n v="8.7031990951284541"/>
    <n v="4.6066781776897852"/>
    <n v="0"/>
    <n v="0"/>
    <n v="7.1120689966964274"/>
    <n v="0"/>
    <n v="0"/>
    <n v="0"/>
    <n v="0"/>
    <n v="0"/>
    <n v="0"/>
    <n v="0"/>
    <m/>
    <n v="13.825908192959851"/>
    <n v="11.718747174386213"/>
    <n v="100"/>
    <n v="16"/>
    <n v="2"/>
    <n v="2"/>
    <n v="0"/>
    <m/>
    <s v="ND"/>
    <m/>
    <n v="0"/>
    <n v="0"/>
    <n v="0"/>
    <m/>
    <m/>
    <s v="ND"/>
    <m/>
    <m/>
    <n v="80"/>
    <s v="resolving missing percent"/>
    <n v="4"/>
    <n v="0"/>
    <n v="0"/>
    <n v="80"/>
    <m/>
    <n v="0"/>
    <x v="0"/>
  </r>
  <r>
    <x v="3"/>
    <s v="R_3PFExcGFkwmaZI2"/>
    <s v="MN"/>
    <n v="55113"/>
    <s v="West North Central"/>
    <x v="3"/>
    <s v="Nonprofit"/>
    <m/>
    <x v="0"/>
    <n v="2015"/>
    <x v="24"/>
    <x v="4"/>
    <s v="3 - 5 years"/>
    <x v="2"/>
    <n v="1354871"/>
    <n v="1259841"/>
    <n v="1397683"/>
    <n v="1.0315985802338377"/>
    <n v="99.999999999999986"/>
    <n v="96.431984201138192"/>
    <n v="1.6969442792831055"/>
    <n v="0.17226917523146182"/>
    <n v="0"/>
    <n v="0"/>
    <n v="0"/>
    <n v="0"/>
    <n v="0"/>
    <n v="0"/>
    <n v="1.6988023443472351"/>
    <n v="0"/>
    <n v="0"/>
    <n v="0"/>
    <n v="0"/>
    <n v="0"/>
    <n v="0"/>
    <n v="0"/>
    <m/>
    <n v="0.17226917523146182"/>
    <n v="1.6988023443472351"/>
    <n v="100"/>
    <m/>
    <m/>
    <m/>
    <m/>
    <m/>
    <s v="ND"/>
    <m/>
    <n v="0"/>
    <n v="36"/>
    <m/>
    <m/>
    <m/>
    <s v="ND"/>
    <m/>
    <m/>
    <n v="64"/>
    <s v="resolving missing percent"/>
    <n v="0"/>
    <n v="0"/>
    <n v="36"/>
    <n v="64"/>
    <m/>
    <n v="0"/>
    <x v="2"/>
  </r>
  <r>
    <x v="3"/>
    <s v="R_1rvrcc0xPSPhgJi"/>
    <s v="MO"/>
    <n v="63124"/>
    <s v="West North Central"/>
    <x v="3"/>
    <s v="LLC"/>
    <m/>
    <x v="2"/>
    <n v="2014"/>
    <x v="25"/>
    <x v="4"/>
    <s v="3 - 5 years"/>
    <x v="3"/>
    <n v="50000"/>
    <n v="50000"/>
    <n v="75000"/>
    <n v="1.5"/>
    <n v="100"/>
    <n v="0"/>
    <n v="0"/>
    <n v="90"/>
    <n v="0"/>
    <n v="0"/>
    <n v="10"/>
    <n v="0"/>
    <n v="0"/>
    <n v="0"/>
    <n v="0"/>
    <n v="0"/>
    <n v="0"/>
    <n v="0"/>
    <n v="0"/>
    <n v="0"/>
    <n v="0"/>
    <n v="0"/>
    <m/>
    <n v="90"/>
    <n v="0"/>
    <n v="100"/>
    <n v="20"/>
    <m/>
    <m/>
    <m/>
    <m/>
    <s v="ND"/>
    <m/>
    <n v="0"/>
    <m/>
    <m/>
    <m/>
    <m/>
    <s v="ND"/>
    <m/>
    <m/>
    <n v="80"/>
    <s v="resolving missing percent"/>
    <n v="0"/>
    <n v="0"/>
    <n v="0"/>
    <n v="80"/>
    <m/>
    <n v="0"/>
    <x v="0"/>
  </r>
  <r>
    <x v="3"/>
    <s v="R_3stvh9Ka002icyq"/>
    <s v="AR"/>
    <n v="72015"/>
    <s v="West South Central"/>
    <x v="0"/>
    <s v="Producer Cooperative"/>
    <m/>
    <x v="1"/>
    <n v="2016"/>
    <x v="23"/>
    <x v="4"/>
    <s v="3 - 5 years"/>
    <x v="2"/>
    <n v="979000"/>
    <n v="545000"/>
    <n v="1041000"/>
    <n v="1.0633299284984679"/>
    <n v="100"/>
    <n v="93.577981651376149"/>
    <n v="0"/>
    <n v="6.4220183486238538"/>
    <n v="0"/>
    <n v="0"/>
    <n v="0"/>
    <n v="0"/>
    <n v="0"/>
    <n v="0"/>
    <n v="0"/>
    <n v="0"/>
    <n v="0"/>
    <n v="0"/>
    <n v="0"/>
    <n v="0"/>
    <n v="0"/>
    <n v="0"/>
    <m/>
    <n v="6.4220183486238538"/>
    <n v="0"/>
    <n v="100"/>
    <n v="10"/>
    <n v="0"/>
    <n v="0"/>
    <n v="0"/>
    <m/>
    <s v="ND"/>
    <m/>
    <n v="0"/>
    <m/>
    <m/>
    <m/>
    <m/>
    <s v="ND"/>
    <m/>
    <m/>
    <n v="90"/>
    <s v="resolving missing percent"/>
    <n v="0"/>
    <n v="0"/>
    <n v="0"/>
    <n v="90"/>
    <s v="Yes"/>
    <n v="15000"/>
    <x v="1"/>
  </r>
  <r>
    <x v="3"/>
    <s v="R_bj6IYYfwxKbHw4h"/>
    <s v="AZ"/>
    <n v="85719"/>
    <s v="Mountain"/>
    <x v="1"/>
    <s v="LLC"/>
    <m/>
    <x v="2"/>
    <n v="2015"/>
    <x v="24"/>
    <x v="4"/>
    <s v="3 - 5 years"/>
    <x v="1"/>
    <n v="128000"/>
    <n v="114000"/>
    <n v="116000"/>
    <n v="0.90625"/>
    <n v="100"/>
    <n v="92.543859649122808"/>
    <n v="0"/>
    <n v="0"/>
    <n v="0"/>
    <n v="0"/>
    <n v="4.3859649122807012"/>
    <n v="3.070175438596491"/>
    <n v="0"/>
    <n v="0"/>
    <n v="0"/>
    <n v="0"/>
    <n v="0"/>
    <n v="0"/>
    <n v="0"/>
    <n v="0"/>
    <n v="0"/>
    <n v="0"/>
    <m/>
    <n v="0"/>
    <n v="3.070175438596491"/>
    <n v="99.999999999999986"/>
    <n v="0"/>
    <n v="0"/>
    <n v="0"/>
    <n v="96.403508771929822"/>
    <n v="0"/>
    <n v="0"/>
    <n v="1.7543859649122806"/>
    <n v="0"/>
    <n v="1.8421052631578945"/>
    <n v="0"/>
    <n v="0"/>
    <n v="0"/>
    <n v="0"/>
    <n v="0"/>
    <m/>
    <n v="0"/>
    <m/>
    <n v="0"/>
    <n v="0"/>
    <n v="1.8421052631578945"/>
    <n v="0"/>
    <m/>
    <m/>
    <x v="2"/>
  </r>
  <r>
    <x v="3"/>
    <s v="R_23TDm1U1zcJZwWn"/>
    <s v="KS"/>
    <n v="66106"/>
    <s v="West North Central"/>
    <x v="3"/>
    <s v="Producer Cooperative"/>
    <m/>
    <x v="1"/>
    <n v="2015"/>
    <x v="24"/>
    <x v="4"/>
    <s v="3 - 5 years"/>
    <x v="1"/>
    <n v="191000"/>
    <n v="95000"/>
    <n v="189000"/>
    <n v="0.98952879581151831"/>
    <n v="99.999999999999972"/>
    <n v="73.68421052631578"/>
    <n v="2.1052631578947367"/>
    <n v="5.2631578947368416"/>
    <n v="0"/>
    <n v="0"/>
    <n v="2.1052631578947367"/>
    <n v="0"/>
    <n v="5.2631578947368416"/>
    <n v="0"/>
    <n v="2.3684210526315792"/>
    <n v="0"/>
    <n v="0"/>
    <n v="9.2105263157894726"/>
    <m/>
    <n v="0"/>
    <n v="0"/>
    <n v="0"/>
    <m/>
    <n v="5.2631578947368416"/>
    <n v="16.842105263157894"/>
    <n v="99.999999999999986"/>
    <n v="0"/>
    <n v="3.1578947368421053"/>
    <n v="7.3684210526315779"/>
    <n v="84.210526315789465"/>
    <n v="0"/>
    <n v="0"/>
    <n v="0"/>
    <n v="0"/>
    <n v="5.2631578947368416"/>
    <n v="0"/>
    <n v="0"/>
    <n v="0"/>
    <n v="0"/>
    <n v="0"/>
    <m/>
    <n v="0"/>
    <m/>
    <n v="10.526315789473683"/>
    <n v="0"/>
    <n v="5.2631578947368416"/>
    <n v="0"/>
    <m/>
    <m/>
    <x v="1"/>
  </r>
  <r>
    <x v="3"/>
    <s v="R_1lxBt9JHeI99otl"/>
    <s v="OH"/>
    <n v="45764"/>
    <s v="East North Central"/>
    <x v="3"/>
    <s v="Nonprofit"/>
    <m/>
    <x v="0"/>
    <n v="2015"/>
    <x v="24"/>
    <x v="4"/>
    <s v="3 - 5 years"/>
    <x v="2"/>
    <m/>
    <m/>
    <m/>
    <m/>
    <m/>
    <m/>
    <m/>
    <m/>
    <m/>
    <m/>
    <m/>
    <m/>
    <m/>
    <m/>
    <m/>
    <m/>
    <m/>
    <m/>
    <m/>
    <m/>
    <m/>
    <m/>
    <m/>
    <m/>
    <m/>
    <n v="0"/>
    <m/>
    <m/>
    <m/>
    <m/>
    <m/>
    <m/>
    <m/>
    <m/>
    <m/>
    <m/>
    <m/>
    <m/>
    <m/>
    <m/>
    <m/>
    <m/>
    <m/>
    <m/>
    <m/>
    <m/>
    <m/>
    <m/>
    <m/>
    <x v="1"/>
  </r>
  <r>
    <x v="3"/>
    <s v="R_DkPr9xSVkKHTf5T"/>
    <s v="NV"/>
    <n v="89407"/>
    <s v="Mountain"/>
    <x v="1"/>
    <s v="Nonprofit"/>
    <m/>
    <x v="0"/>
    <n v="2016"/>
    <x v="23"/>
    <x v="4"/>
    <s v="3 - 5 years"/>
    <x v="3"/>
    <m/>
    <m/>
    <m/>
    <m/>
    <m/>
    <m/>
    <m/>
    <m/>
    <m/>
    <m/>
    <m/>
    <m/>
    <m/>
    <m/>
    <m/>
    <m/>
    <m/>
    <m/>
    <m/>
    <m/>
    <m/>
    <m/>
    <m/>
    <m/>
    <m/>
    <n v="0"/>
    <m/>
    <m/>
    <m/>
    <m/>
    <m/>
    <m/>
    <m/>
    <m/>
    <m/>
    <m/>
    <m/>
    <m/>
    <m/>
    <m/>
    <m/>
    <m/>
    <m/>
    <m/>
    <m/>
    <m/>
    <m/>
    <m/>
    <m/>
    <x v="3"/>
  </r>
  <r>
    <x v="3"/>
    <s v="R_31aOKZ5hq2u31R6"/>
    <s v="WA"/>
    <n v="98370"/>
    <s v="Pacific"/>
    <x v="1"/>
    <s v="Producer Cooperative"/>
    <m/>
    <x v="1"/>
    <n v="2015"/>
    <x v="24"/>
    <x v="4"/>
    <s v="3 - 5 years"/>
    <x v="3"/>
    <n v="130000"/>
    <n v="125000"/>
    <m/>
    <m/>
    <m/>
    <m/>
    <m/>
    <m/>
    <m/>
    <m/>
    <m/>
    <m/>
    <m/>
    <m/>
    <m/>
    <m/>
    <m/>
    <m/>
    <m/>
    <m/>
    <m/>
    <m/>
    <m/>
    <m/>
    <m/>
    <n v="0"/>
    <m/>
    <m/>
    <m/>
    <m/>
    <m/>
    <m/>
    <m/>
    <m/>
    <m/>
    <m/>
    <m/>
    <m/>
    <m/>
    <m/>
    <m/>
    <m/>
    <m/>
    <m/>
    <m/>
    <m/>
    <m/>
    <m/>
    <m/>
    <x v="3"/>
  </r>
  <r>
    <x v="3"/>
    <s v="R_1j7ckQFPt2CdBTn"/>
    <s v="WA"/>
    <n v="99207"/>
    <s v="Pacific"/>
    <x v="1"/>
    <s v="Producer Cooperative"/>
    <m/>
    <x v="1"/>
    <n v="2014"/>
    <x v="25"/>
    <x v="4"/>
    <s v="3 - 5 years"/>
    <x v="2"/>
    <m/>
    <m/>
    <m/>
    <m/>
    <m/>
    <m/>
    <m/>
    <m/>
    <m/>
    <m/>
    <m/>
    <m/>
    <m/>
    <m/>
    <m/>
    <m/>
    <m/>
    <m/>
    <m/>
    <m/>
    <m/>
    <m/>
    <m/>
    <m/>
    <m/>
    <n v="0"/>
    <m/>
    <m/>
    <m/>
    <m/>
    <m/>
    <m/>
    <m/>
    <m/>
    <m/>
    <m/>
    <m/>
    <m/>
    <m/>
    <m/>
    <m/>
    <m/>
    <m/>
    <m/>
    <m/>
    <m/>
    <m/>
    <m/>
    <m/>
    <x v="3"/>
  </r>
  <r>
    <x v="3"/>
    <s v="R_UuMcLNYlM3DciRj"/>
    <s v="SC"/>
    <n v="29611"/>
    <s v="South Atlantic"/>
    <x v="0"/>
    <s v="LLC"/>
    <m/>
    <x v="2"/>
    <n v="2016"/>
    <x v="23"/>
    <x v="4"/>
    <s v="3 - 5 years"/>
    <x v="2"/>
    <m/>
    <m/>
    <m/>
    <m/>
    <m/>
    <m/>
    <m/>
    <m/>
    <m/>
    <m/>
    <m/>
    <m/>
    <m/>
    <m/>
    <m/>
    <m/>
    <m/>
    <m/>
    <m/>
    <m/>
    <m/>
    <m/>
    <m/>
    <m/>
    <m/>
    <n v="0"/>
    <m/>
    <m/>
    <m/>
    <m/>
    <m/>
    <m/>
    <m/>
    <m/>
    <m/>
    <m/>
    <m/>
    <m/>
    <m/>
    <m/>
    <m/>
    <m/>
    <m/>
    <m/>
    <m/>
    <m/>
    <m/>
    <m/>
    <m/>
    <x v="3"/>
  </r>
  <r>
    <x v="3"/>
    <s v="R_29v0HVodIcPRJsG"/>
    <s v="MD"/>
    <n v="21601"/>
    <s v="South Atlantic"/>
    <x v="0"/>
    <s v="B Corp"/>
    <m/>
    <x v="2"/>
    <n v="2015"/>
    <x v="24"/>
    <x v="4"/>
    <s v="3 - 5 years"/>
    <x v="2"/>
    <m/>
    <m/>
    <m/>
    <m/>
    <m/>
    <m/>
    <m/>
    <m/>
    <m/>
    <m/>
    <m/>
    <m/>
    <m/>
    <m/>
    <m/>
    <m/>
    <m/>
    <m/>
    <m/>
    <m/>
    <m/>
    <m/>
    <m/>
    <m/>
    <m/>
    <n v="0"/>
    <m/>
    <m/>
    <m/>
    <m/>
    <m/>
    <m/>
    <m/>
    <m/>
    <m/>
    <m/>
    <m/>
    <m/>
    <m/>
    <m/>
    <m/>
    <m/>
    <m/>
    <m/>
    <m/>
    <m/>
    <m/>
    <m/>
    <m/>
    <x v="3"/>
  </r>
  <r>
    <x v="3"/>
    <s v="R_3HB8uFnX981vwVB"/>
    <s v="FL"/>
    <n v="34234"/>
    <s v="South Atlantic"/>
    <x v="0"/>
    <s v="Nonprofit"/>
    <m/>
    <x v="0"/>
    <n v="2015"/>
    <x v="24"/>
    <x v="4"/>
    <s v="3 - 5 years"/>
    <x v="3"/>
    <n v="11354"/>
    <n v="12340"/>
    <m/>
    <m/>
    <n v="100"/>
    <n v="100"/>
    <n v="0"/>
    <n v="0"/>
    <n v="0"/>
    <n v="0"/>
    <n v="0"/>
    <n v="0"/>
    <n v="0"/>
    <n v="0"/>
    <n v="0"/>
    <n v="0"/>
    <n v="0"/>
    <n v="0"/>
    <n v="0"/>
    <n v="0"/>
    <m/>
    <n v="0"/>
    <m/>
    <n v="0"/>
    <n v="0"/>
    <n v="0"/>
    <m/>
    <m/>
    <m/>
    <m/>
    <m/>
    <m/>
    <m/>
    <m/>
    <m/>
    <m/>
    <m/>
    <m/>
    <m/>
    <m/>
    <m/>
    <m/>
    <m/>
    <m/>
    <m/>
    <m/>
    <m/>
    <m/>
    <m/>
    <x v="3"/>
  </r>
  <r>
    <x v="3"/>
    <s v="R_2bJpuVDvD4BTKLj"/>
    <s v="SC"/>
    <n v="29609"/>
    <s v="South Atlantic"/>
    <x v="0"/>
    <s v="Nonprofit"/>
    <m/>
    <x v="0"/>
    <n v="2015"/>
    <x v="24"/>
    <x v="4"/>
    <s v="3 - 5 years"/>
    <x v="4"/>
    <m/>
    <m/>
    <m/>
    <m/>
    <m/>
    <m/>
    <m/>
    <m/>
    <m/>
    <m/>
    <m/>
    <m/>
    <m/>
    <m/>
    <m/>
    <m/>
    <m/>
    <m/>
    <m/>
    <m/>
    <m/>
    <m/>
    <m/>
    <m/>
    <m/>
    <n v="0"/>
    <m/>
    <m/>
    <m/>
    <m/>
    <m/>
    <m/>
    <m/>
    <m/>
    <m/>
    <m/>
    <m/>
    <m/>
    <m/>
    <m/>
    <m/>
    <m/>
    <m/>
    <m/>
    <m/>
    <m/>
    <m/>
    <m/>
    <m/>
    <x v="3"/>
  </r>
  <r>
    <x v="3"/>
    <s v="R_1MNeO9js8y762uJ"/>
    <s v="SD"/>
    <n v="57213"/>
    <s v="West North Central"/>
    <x v="3"/>
    <s v="LLC"/>
    <m/>
    <x v="2"/>
    <n v="2016"/>
    <x v="23"/>
    <x v="4"/>
    <s v="3 - 5 years"/>
    <x v="1"/>
    <m/>
    <m/>
    <m/>
    <m/>
    <m/>
    <m/>
    <m/>
    <m/>
    <m/>
    <m/>
    <m/>
    <m/>
    <m/>
    <m/>
    <m/>
    <m/>
    <m/>
    <m/>
    <m/>
    <m/>
    <m/>
    <m/>
    <m/>
    <m/>
    <m/>
    <n v="0"/>
    <m/>
    <m/>
    <m/>
    <m/>
    <m/>
    <m/>
    <m/>
    <m/>
    <m/>
    <m/>
    <m/>
    <m/>
    <m/>
    <m/>
    <m/>
    <m/>
    <m/>
    <m/>
    <m/>
    <m/>
    <m/>
    <m/>
    <m/>
    <x v="3"/>
  </r>
  <r>
    <x v="3"/>
    <s v="R_1QnnxYL5LQJnHi8"/>
    <s v="MN"/>
    <n v="55113"/>
    <s v="West North Central"/>
    <x v="3"/>
    <s v="Nonprofit"/>
    <m/>
    <x v="0"/>
    <n v="2014"/>
    <x v="25"/>
    <x v="4"/>
    <s v="3 - 5 years"/>
    <x v="2"/>
    <m/>
    <m/>
    <m/>
    <m/>
    <m/>
    <m/>
    <m/>
    <m/>
    <m/>
    <m/>
    <m/>
    <m/>
    <m/>
    <m/>
    <m/>
    <m/>
    <m/>
    <m/>
    <m/>
    <m/>
    <m/>
    <m/>
    <m/>
    <m/>
    <m/>
    <n v="0"/>
    <m/>
    <m/>
    <m/>
    <m/>
    <m/>
    <m/>
    <m/>
    <m/>
    <m/>
    <m/>
    <m/>
    <m/>
    <m/>
    <m/>
    <m/>
    <m/>
    <m/>
    <m/>
    <m/>
    <m/>
    <m/>
    <m/>
    <m/>
    <x v="3"/>
  </r>
  <r>
    <x v="3"/>
    <s v="R_1OVSyYIwtrjsM05"/>
    <s v="MN"/>
    <n v="56001"/>
    <s v="West North Central"/>
    <x v="3"/>
    <s v="Nonprofit"/>
    <m/>
    <x v="0"/>
    <n v="2014"/>
    <x v="25"/>
    <x v="4"/>
    <s v="3 - 5 years"/>
    <x v="2"/>
    <m/>
    <m/>
    <m/>
    <m/>
    <m/>
    <m/>
    <m/>
    <m/>
    <m/>
    <m/>
    <m/>
    <m/>
    <m/>
    <m/>
    <m/>
    <m/>
    <m/>
    <m/>
    <m/>
    <m/>
    <m/>
    <m/>
    <m/>
    <m/>
    <m/>
    <n v="0"/>
    <m/>
    <m/>
    <m/>
    <m/>
    <m/>
    <m/>
    <m/>
    <m/>
    <m/>
    <m/>
    <m/>
    <m/>
    <m/>
    <m/>
    <m/>
    <m/>
    <m/>
    <m/>
    <m/>
    <m/>
    <m/>
    <m/>
    <m/>
    <x v="3"/>
  </r>
  <r>
    <x v="3"/>
    <s v="R_2tzBTE7LjFdlyN9"/>
    <s v="LA"/>
    <n v="71302"/>
    <s v="West South Central"/>
    <x v="0"/>
    <s v="Producer Cooperative"/>
    <m/>
    <x v="1"/>
    <n v="2014"/>
    <x v="25"/>
    <x v="4"/>
    <s v="3 - 5 years"/>
    <x v="2"/>
    <m/>
    <m/>
    <m/>
    <m/>
    <m/>
    <m/>
    <m/>
    <m/>
    <m/>
    <m/>
    <m/>
    <m/>
    <m/>
    <m/>
    <m/>
    <m/>
    <m/>
    <m/>
    <m/>
    <m/>
    <m/>
    <m/>
    <m/>
    <m/>
    <m/>
    <n v="0"/>
    <m/>
    <m/>
    <m/>
    <m/>
    <m/>
    <m/>
    <m/>
    <m/>
    <m/>
    <m/>
    <m/>
    <m/>
    <m/>
    <m/>
    <m/>
    <m/>
    <m/>
    <m/>
    <m/>
    <m/>
    <m/>
    <m/>
    <m/>
    <x v="3"/>
  </r>
  <r>
    <x v="3"/>
    <s v="R_OqkkaBbcGU2iDrH"/>
    <s v="NC"/>
    <n v="27703"/>
    <s v="South Atlantic"/>
    <x v="0"/>
    <s v="S Corp"/>
    <m/>
    <x v="2"/>
    <n v="2010"/>
    <x v="29"/>
    <x v="5"/>
    <s v="6 - 10 years"/>
    <x v="1"/>
    <n v="1988500"/>
    <n v="1838384"/>
    <n v="1823426"/>
    <n v="0.91698566758863465"/>
    <n v="100"/>
    <n v="0"/>
    <n v="0"/>
    <n v="100"/>
    <n v="0"/>
    <n v="0"/>
    <n v="0"/>
    <n v="0"/>
    <n v="0"/>
    <n v="0"/>
    <n v="0"/>
    <n v="0"/>
    <n v="0"/>
    <n v="0"/>
    <n v="0"/>
    <n v="0"/>
    <n v="0"/>
    <n v="0"/>
    <m/>
    <n v="100"/>
    <n v="0"/>
    <n v="100.00000000000001"/>
    <n v="1.8491784088634364"/>
    <n v="0"/>
    <n v="29.285230941957717"/>
    <n v="67.039421578951959"/>
    <n v="0"/>
    <n v="0"/>
    <n v="0"/>
    <n v="1.4590531684348862"/>
    <n v="0"/>
    <n v="0.36711590179200865"/>
    <n v="0"/>
    <n v="0"/>
    <n v="0"/>
    <n v="0"/>
    <m/>
    <n v="0"/>
    <m/>
    <n v="29.285230941957717"/>
    <n v="0"/>
    <n v="1.8261690702268949"/>
    <n v="0"/>
    <m/>
    <n v="0"/>
    <x v="2"/>
  </r>
  <r>
    <x v="3"/>
    <s v="R_3iD7C3I1C3IKdzx"/>
    <s v="WI"/>
    <n v="54665"/>
    <s v="East North Central"/>
    <x v="3"/>
    <s v="Producer-Consumer Cooperative"/>
    <m/>
    <x v="1"/>
    <n v="2010"/>
    <x v="29"/>
    <x v="5"/>
    <s v="6 - 10 years"/>
    <x v="1"/>
    <n v="611000"/>
    <n v="629500"/>
    <m/>
    <m/>
    <n v="100.00000000000001"/>
    <n v="52.263701350278005"/>
    <n v="28.594122319301036"/>
    <n v="2.0651310563939633"/>
    <n v="0"/>
    <n v="5.5599682287529779"/>
    <n v="0.31771247021445592"/>
    <n v="7.9428117553613981E-2"/>
    <n v="0"/>
    <n v="0.31771247021445592"/>
    <n v="6.0365369340746629"/>
    <n v="0"/>
    <n v="0"/>
    <n v="4.7656870532168387"/>
    <m/>
    <n v="0"/>
    <n v="0"/>
    <n v="0"/>
    <m/>
    <n v="2.0651310563939633"/>
    <n v="11.199364575059573"/>
    <n v="100"/>
    <n v="0"/>
    <n v="0"/>
    <n v="0"/>
    <n v="0"/>
    <n v="100"/>
    <n v="0"/>
    <n v="0"/>
    <n v="0"/>
    <n v="0"/>
    <n v="0"/>
    <n v="0"/>
    <n v="0"/>
    <n v="0"/>
    <n v="0"/>
    <m/>
    <n v="0"/>
    <m/>
    <n v="0"/>
    <n v="100"/>
    <n v="0"/>
    <n v="0"/>
    <m/>
    <m/>
    <x v="2"/>
  </r>
  <r>
    <x v="3"/>
    <s v="R_1KvX6G3SExPUT6D"/>
    <s v="IL"/>
    <n v="60642"/>
    <s v="East North Central"/>
    <x v="3"/>
    <s v="LLC"/>
    <m/>
    <x v="2"/>
    <n v="2012"/>
    <x v="28"/>
    <x v="5"/>
    <s v="6 - 10 years"/>
    <x v="1"/>
    <n v="11500000"/>
    <n v="11500000"/>
    <n v="11700000"/>
    <n v="1.017391304347826"/>
    <n v="100"/>
    <n v="45.729512893484902"/>
    <n v="4.1009618580137532"/>
    <n v="32.896378164289573"/>
    <n v="0"/>
    <n v="7.6813187720225775"/>
    <n v="3.9744315454327057"/>
    <n v="1.8252581889996042"/>
    <n v="2.4762163761311857"/>
    <n v="0.21721196281852506"/>
    <n v="0.13032717769111504"/>
    <n v="0.96838306111606109"/>
    <n v="0"/>
    <n v="0"/>
    <n v="0"/>
    <n v="0"/>
    <n v="0"/>
    <n v="0"/>
    <m/>
    <n v="32.896378164289573"/>
    <n v="5.6173967667564915"/>
    <n v="100"/>
    <n v="12"/>
    <n v="0"/>
    <n v="0"/>
    <n v="3"/>
    <n v="0"/>
    <s v="ND"/>
    <m/>
    <n v="0"/>
    <m/>
    <n v="0"/>
    <m/>
    <m/>
    <s v="ND"/>
    <m/>
    <m/>
    <n v="85"/>
    <s v="resolving missing percent"/>
    <n v="0"/>
    <n v="0"/>
    <n v="0"/>
    <n v="85"/>
    <m/>
    <n v="0"/>
    <x v="0"/>
  </r>
  <r>
    <x v="3"/>
    <s v="R_2wgJcFspDE8EvWP"/>
    <s v="WI"/>
    <n v="53703"/>
    <s v="East North Central"/>
    <x v="3"/>
    <s v="Producer Cooperative"/>
    <m/>
    <x v="1"/>
    <n v="2013"/>
    <x v="26"/>
    <x v="5"/>
    <s v="6 - 10 years"/>
    <x v="1"/>
    <n v="3155000"/>
    <n v="2700000"/>
    <n v="368000"/>
    <n v="0.11664025356576863"/>
    <n v="100"/>
    <n v="96.370370370370367"/>
    <n v="3.5555555555555554"/>
    <n v="0"/>
    <n v="0"/>
    <n v="0"/>
    <n v="0"/>
    <n v="0"/>
    <n v="0"/>
    <n v="0"/>
    <n v="7.407407407407407E-2"/>
    <n v="0"/>
    <n v="0"/>
    <n v="0"/>
    <n v="0"/>
    <n v="0"/>
    <n v="0"/>
    <n v="0"/>
    <m/>
    <n v="0"/>
    <n v="7.407407407407407E-2"/>
    <n v="100"/>
    <m/>
    <n v="9"/>
    <n v="4"/>
    <m/>
    <n v="0"/>
    <s v="ND"/>
    <m/>
    <n v="0"/>
    <m/>
    <m/>
    <m/>
    <m/>
    <s v="ND"/>
    <n v="2"/>
    <s v="food bank/pantry"/>
    <n v="85"/>
    <s v="resolving missing percent"/>
    <n v="13"/>
    <n v="0"/>
    <n v="0"/>
    <n v="87"/>
    <m/>
    <n v="0"/>
    <x v="2"/>
  </r>
  <r>
    <x v="3"/>
    <s v="R_1cYe3dqBfxSkvkj"/>
    <s v="IN"/>
    <n v="46035"/>
    <s v="East North Central"/>
    <x v="3"/>
    <s v="S Corp"/>
    <m/>
    <x v="2"/>
    <n v="2009"/>
    <x v="30"/>
    <x v="5"/>
    <s v="6 - 10 years"/>
    <x v="4"/>
    <n v="1438150"/>
    <n v="294155"/>
    <n v="1353073"/>
    <n v="0.94084274936550427"/>
    <n v="100.00000000000003"/>
    <n v="0.16997841274158182"/>
    <n v="0.16997841274158182"/>
    <n v="97.232751440567043"/>
    <n v="0"/>
    <n v="0.40794819057979637"/>
    <n v="0.7954989716306029"/>
    <n v="3.3995682548316364E-2"/>
    <n v="0"/>
    <n v="0.33995682548316364"/>
    <n v="0.67991365096632728"/>
    <n v="0"/>
    <n v="0.16997841274158182"/>
    <n v="0"/>
    <n v="0"/>
    <n v="0"/>
    <n v="0"/>
    <n v="0"/>
    <m/>
    <n v="97.232751440567043"/>
    <n v="1.2238445717393891"/>
    <n v="100"/>
    <n v="1"/>
    <m/>
    <n v="0"/>
    <n v="0"/>
    <n v="0"/>
    <s v="ND"/>
    <m/>
    <n v="0"/>
    <n v="2"/>
    <n v="0"/>
    <m/>
    <m/>
    <s v="ND"/>
    <n v="12"/>
    <s v="non profit partners"/>
    <n v="85"/>
    <s v="resolving missing percent"/>
    <n v="0"/>
    <n v="0"/>
    <n v="2"/>
    <n v="97"/>
    <m/>
    <n v="0"/>
    <x v="2"/>
  </r>
  <r>
    <x v="3"/>
    <s v="R_24C5CWwnC85zFPC"/>
    <s v="MI"/>
    <n v="48912"/>
    <s v="East North Central"/>
    <x v="3"/>
    <s v="Nonprofit"/>
    <m/>
    <x v="0"/>
    <n v="2013"/>
    <x v="26"/>
    <x v="5"/>
    <s v="6 - 10 years"/>
    <x v="3"/>
    <n v="200000"/>
    <n v="138000"/>
    <n v="205000"/>
    <n v="1.0249999999999999"/>
    <n v="99.999999999999986"/>
    <n v="79.814492753623185"/>
    <n v="0"/>
    <n v="8.8405797101449277"/>
    <n v="0"/>
    <n v="2.402173913043478"/>
    <n v="4.2572463768115947"/>
    <n v="0.36231884057971014"/>
    <n v="2.7173913043478262"/>
    <n v="0.59130434782608698"/>
    <n v="1.0144927536231882"/>
    <n v="0"/>
    <n v="0"/>
    <n v="0"/>
    <n v="0"/>
    <n v="0"/>
    <n v="0"/>
    <n v="0"/>
    <m/>
    <n v="8.8405797101449277"/>
    <n v="4.6855072463768117"/>
    <n v="100"/>
    <n v="10"/>
    <m/>
    <m/>
    <n v="0"/>
    <n v="0"/>
    <s v="ND"/>
    <n v="0"/>
    <n v="6"/>
    <n v="4"/>
    <m/>
    <m/>
    <m/>
    <s v="ND"/>
    <n v="0"/>
    <m/>
    <n v="80"/>
    <s v="resolving missing percent"/>
    <n v="0"/>
    <n v="0"/>
    <n v="10"/>
    <n v="80"/>
    <s v="Yes"/>
    <n v="2000"/>
    <x v="2"/>
  </r>
  <r>
    <x v="3"/>
    <s v="R_1liaOT13w5LWcoy"/>
    <s v="IL"/>
    <n v="62442"/>
    <s v="East North Central"/>
    <x v="3"/>
    <s v="Other"/>
    <s v="Sole Proprietorship"/>
    <x v="3"/>
    <n v="2012"/>
    <x v="28"/>
    <x v="5"/>
    <s v="6 - 10 years"/>
    <x v="2"/>
    <n v="12500"/>
    <n v="12500"/>
    <n v="11500"/>
    <n v="0.92"/>
    <n v="100"/>
    <n v="8"/>
    <n v="0"/>
    <n v="0"/>
    <n v="0"/>
    <n v="0"/>
    <n v="0"/>
    <n v="0"/>
    <n v="0"/>
    <n v="0"/>
    <n v="0"/>
    <n v="0"/>
    <n v="0"/>
    <n v="92"/>
    <m/>
    <n v="0"/>
    <n v="0"/>
    <n v="0"/>
    <m/>
    <n v="0"/>
    <n v="92"/>
    <n v="100"/>
    <n v="95"/>
    <m/>
    <m/>
    <m/>
    <m/>
    <s v="ND"/>
    <m/>
    <n v="0"/>
    <m/>
    <m/>
    <m/>
    <m/>
    <s v="ND"/>
    <m/>
    <m/>
    <n v="5"/>
    <s v="resolving missing percent"/>
    <n v="0"/>
    <n v="0"/>
    <n v="0"/>
    <n v="5"/>
    <m/>
    <m/>
    <x v="1"/>
  </r>
  <r>
    <x v="3"/>
    <s v="R_1DtAyPapa8uABRS"/>
    <s v="NY"/>
    <n v="12015"/>
    <s v="Middle Atlantic"/>
    <x v="2"/>
    <s v="LLC"/>
    <m/>
    <x v="2"/>
    <n v="2011"/>
    <x v="27"/>
    <x v="5"/>
    <s v="6 - 10 years"/>
    <x v="3"/>
    <n v="3000000"/>
    <n v="3000000"/>
    <n v="3000000"/>
    <n v="1"/>
    <n v="100"/>
    <n v="83.333333333333343"/>
    <n v="0"/>
    <n v="3.3333333333333335"/>
    <n v="0"/>
    <n v="3.3333333333333335"/>
    <n v="1.6666666666666667"/>
    <n v="0"/>
    <n v="3.3333333333333335"/>
    <n v="0"/>
    <n v="5"/>
    <n v="0"/>
    <n v="0"/>
    <n v="0"/>
    <n v="0"/>
    <n v="0"/>
    <n v="0"/>
    <n v="0"/>
    <m/>
    <n v="3.3333333333333335"/>
    <n v="8.3333333333333339"/>
    <n v="100"/>
    <n v="2"/>
    <m/>
    <m/>
    <m/>
    <m/>
    <s v="ND"/>
    <m/>
    <n v="0"/>
    <m/>
    <m/>
    <m/>
    <m/>
    <s v="ND"/>
    <m/>
    <m/>
    <n v="98"/>
    <s v="resolving missing percent"/>
    <n v="0"/>
    <n v="0"/>
    <n v="0"/>
    <n v="98"/>
    <m/>
    <m/>
    <x v="2"/>
  </r>
  <r>
    <x v="3"/>
    <s v="R_1js1r6RWEFvP7xT"/>
    <s v="VT"/>
    <n v="5487"/>
    <s v="New England"/>
    <x v="2"/>
    <s v="Nonprofit"/>
    <m/>
    <x v="0"/>
    <n v="2009"/>
    <x v="30"/>
    <x v="5"/>
    <s v="6 - 10 years"/>
    <x v="3"/>
    <n v="800000"/>
    <n v="800000"/>
    <n v="818000"/>
    <n v="1.0225"/>
    <n v="100"/>
    <n v="68.75"/>
    <n v="11.375"/>
    <n v="7.5"/>
    <n v="2"/>
    <n v="6.25"/>
    <n v="2.375"/>
    <n v="0.125"/>
    <n v="1.625"/>
    <n v="0"/>
    <n v="0"/>
    <n v="0"/>
    <n v="0"/>
    <n v="0"/>
    <n v="0"/>
    <n v="0"/>
    <n v="0"/>
    <n v="0"/>
    <m/>
    <n v="9.5"/>
    <n v="1.75"/>
    <n v="100"/>
    <n v="5"/>
    <m/>
    <m/>
    <m/>
    <m/>
    <s v="ND"/>
    <m/>
    <n v="0"/>
    <m/>
    <n v="0"/>
    <m/>
    <m/>
    <s v="ND"/>
    <m/>
    <m/>
    <n v="95"/>
    <s v="resolving missing percent"/>
    <n v="0"/>
    <n v="0"/>
    <n v="0"/>
    <n v="95"/>
    <s v="Yes"/>
    <n v="1100"/>
    <x v="0"/>
  </r>
  <r>
    <x v="3"/>
    <s v="R_1KdODnmQZFbzm4a"/>
    <s v="VT"/>
    <n v="5346"/>
    <s v="New England"/>
    <x v="2"/>
    <s v="Nonprofit"/>
    <m/>
    <x v="0"/>
    <n v="2009"/>
    <x v="30"/>
    <x v="5"/>
    <s v="6 - 10 years"/>
    <x v="1"/>
    <n v="680500"/>
    <n v="392228"/>
    <n v="488503"/>
    <n v="0.71785892725936806"/>
    <n v="99.999999999999986"/>
    <n v="49.028371253454623"/>
    <n v="0.57109640311247534"/>
    <n v="7.6881303731503108"/>
    <n v="1.4626696717215497"/>
    <n v="31.23744352774407"/>
    <n v="0.43520605362187298"/>
    <n v="0"/>
    <n v="3.3143987680634734"/>
    <n v="2.0092905147006332"/>
    <n v="3.1479139684061312"/>
    <n v="0"/>
    <n v="0"/>
    <n v="1.1054794660248632"/>
    <m/>
    <n v="0"/>
    <n v="0"/>
    <n v="0"/>
    <m/>
    <n v="9.1508000448718612"/>
    <n v="9.5770827171951023"/>
    <n v="100"/>
    <n v="10"/>
    <m/>
    <n v="5"/>
    <n v="0"/>
    <m/>
    <s v="ND"/>
    <m/>
    <n v="0"/>
    <n v="25"/>
    <n v="0"/>
    <n v="10"/>
    <m/>
    <s v="ND"/>
    <n v="0"/>
    <m/>
    <n v="50"/>
    <s v="resolving missing percent"/>
    <n v="5"/>
    <n v="0"/>
    <n v="35"/>
    <n v="50"/>
    <m/>
    <m/>
    <x v="2"/>
  </r>
  <r>
    <x v="3"/>
    <s v="R_afmAfMvzWhv4T7z"/>
    <s v="VT"/>
    <n v="5855"/>
    <s v="New England"/>
    <x v="2"/>
    <s v="Nonprofit"/>
    <m/>
    <x v="0"/>
    <n v="2009"/>
    <x v="30"/>
    <x v="5"/>
    <s v="6 - 10 years"/>
    <x v="1"/>
    <n v="475784"/>
    <n v="386784"/>
    <n v="470334"/>
    <n v="0.98854522220167129"/>
    <n v="100"/>
    <n v="27.275688756515265"/>
    <n v="1.454817158931083"/>
    <n v="11.583984859766691"/>
    <n v="0"/>
    <n v="47.049774551170678"/>
    <n v="3.1056093323405314"/>
    <n v="0.78958798709357159"/>
    <n v="3.9200173740382227"/>
    <n v="0"/>
    <n v="4.8205199801439562"/>
    <n v="0"/>
    <n v="0"/>
    <n v="0"/>
    <n v="0"/>
    <n v="0"/>
    <n v="0"/>
    <n v="0"/>
    <m/>
    <n v="11.583984859766691"/>
    <n v="9.5301253412757507"/>
    <n v="100"/>
    <n v="0"/>
    <m/>
    <n v="21"/>
    <n v="12"/>
    <m/>
    <s v="ND"/>
    <n v="0"/>
    <n v="0"/>
    <n v="28"/>
    <n v="1"/>
    <n v="0"/>
    <m/>
    <s v="ND"/>
    <n v="1"/>
    <s v="Senior Meal Site"/>
    <n v="37"/>
    <s v="Corrections + resolving missing percent"/>
    <n v="21"/>
    <n v="0"/>
    <n v="29"/>
    <n v="38"/>
    <m/>
    <m/>
    <x v="1"/>
  </r>
  <r>
    <x v="3"/>
    <s v="R_svuP4ecQCL03TNv"/>
    <s v="CA"/>
    <n v="93901"/>
    <s v="Pacific"/>
    <x v="1"/>
    <s v="LLC"/>
    <m/>
    <x v="2"/>
    <n v="2010"/>
    <x v="29"/>
    <x v="5"/>
    <s v="6 - 10 years"/>
    <x v="2"/>
    <n v="550000"/>
    <n v="500000"/>
    <n v="500000"/>
    <n v="0.90909090909090906"/>
    <n v="100"/>
    <n v="30"/>
    <n v="0"/>
    <n v="10"/>
    <n v="0"/>
    <n v="0"/>
    <n v="0"/>
    <n v="0"/>
    <n v="0"/>
    <n v="0"/>
    <n v="0"/>
    <n v="0"/>
    <n v="0"/>
    <n v="60"/>
    <m/>
    <n v="0"/>
    <n v="0"/>
    <n v="0"/>
    <m/>
    <n v="10"/>
    <n v="60"/>
    <n v="100"/>
    <n v="0"/>
    <n v="10"/>
    <n v="40"/>
    <n v="0"/>
    <m/>
    <s v="ND"/>
    <m/>
    <n v="0"/>
    <n v="20"/>
    <m/>
    <m/>
    <m/>
    <s v="ND"/>
    <m/>
    <m/>
    <n v="30"/>
    <s v="resolving missing percent"/>
    <n v="50"/>
    <n v="0"/>
    <n v="20"/>
    <n v="30"/>
    <m/>
    <n v="0"/>
    <x v="0"/>
  </r>
  <r>
    <x v="3"/>
    <s v="R_2CPNipyVbjmEcsh"/>
    <s v="NC"/>
    <n v="28714"/>
    <s v="South Atlantic"/>
    <x v="0"/>
    <s v="Nonprofit"/>
    <m/>
    <x v="0"/>
    <n v="2012"/>
    <x v="28"/>
    <x v="5"/>
    <s v="6 - 10 years"/>
    <x v="2"/>
    <m/>
    <m/>
    <m/>
    <m/>
    <n v="99.999999999999986"/>
    <n v="95.238095238095227"/>
    <n v="0"/>
    <n v="2.3809523809523809"/>
    <n v="0"/>
    <n v="0"/>
    <n v="0"/>
    <n v="0"/>
    <n v="0"/>
    <n v="0"/>
    <n v="2.3809523809523809"/>
    <n v="0"/>
    <n v="0"/>
    <n v="0"/>
    <n v="0"/>
    <n v="0"/>
    <n v="0"/>
    <n v="0"/>
    <m/>
    <n v="2.3809523809523809"/>
    <n v="2.3809523809523809"/>
    <n v="100"/>
    <n v="0"/>
    <m/>
    <n v="40"/>
    <n v="0"/>
    <n v="20"/>
    <s v="ND"/>
    <m/>
    <n v="0"/>
    <m/>
    <m/>
    <m/>
    <m/>
    <s v="ND"/>
    <m/>
    <m/>
    <n v="40"/>
    <s v="resolving missing percent"/>
    <n v="40"/>
    <n v="20"/>
    <n v="0"/>
    <n v="40"/>
    <m/>
    <m/>
    <x v="1"/>
  </r>
  <r>
    <x v="3"/>
    <s v="R_3Mn9MgFzlKMOSKC"/>
    <s v="MD"/>
    <n v="21550"/>
    <s v="South Atlantic"/>
    <x v="0"/>
    <s v="Producer Cooperative"/>
    <m/>
    <x v="1"/>
    <n v="2011"/>
    <x v="27"/>
    <x v="5"/>
    <s v="6 - 10 years"/>
    <x v="1"/>
    <n v="65000"/>
    <n v="48000"/>
    <n v="48000"/>
    <n v="0.7384615384615385"/>
    <n v="100"/>
    <n v="100"/>
    <n v="0"/>
    <n v="0"/>
    <n v="0"/>
    <n v="0"/>
    <n v="0"/>
    <n v="0"/>
    <n v="0"/>
    <n v="0"/>
    <n v="0"/>
    <n v="0"/>
    <n v="0"/>
    <n v="0"/>
    <n v="0"/>
    <n v="0"/>
    <n v="0"/>
    <n v="0"/>
    <m/>
    <n v="0"/>
    <n v="0"/>
    <n v="100"/>
    <n v="0.5"/>
    <m/>
    <n v="0"/>
    <n v="0"/>
    <m/>
    <s v="ND"/>
    <m/>
    <n v="1"/>
    <n v="0"/>
    <n v="0.5"/>
    <n v="0"/>
    <m/>
    <s v="ND"/>
    <n v="0"/>
    <m/>
    <n v="98"/>
    <s v="resolving missing percent"/>
    <n v="0"/>
    <n v="0"/>
    <n v="1.5"/>
    <n v="98"/>
    <m/>
    <n v="0"/>
    <x v="2"/>
  </r>
  <r>
    <x v="3"/>
    <s v="R_22mMv9ptUiHi2Gv"/>
    <s v="IA"/>
    <n v="50073"/>
    <s v="West North Central"/>
    <x v="3"/>
    <s v="LLC"/>
    <m/>
    <x v="2"/>
    <n v="2010"/>
    <x v="29"/>
    <x v="5"/>
    <s v="6 - 10 years"/>
    <x v="3"/>
    <n v="360000"/>
    <n v="360000"/>
    <n v="330000"/>
    <n v="0.91666666666666663"/>
    <n v="99.999999999999986"/>
    <n v="83.333333333333343"/>
    <n v="0"/>
    <n v="12.5"/>
    <n v="0"/>
    <n v="0.69444444444444442"/>
    <n v="2.7777777777777777"/>
    <n v="6.9444444444444448E-2"/>
    <n v="0.27777777777777779"/>
    <n v="0.27777777777777779"/>
    <n v="6.9444444444444448E-2"/>
    <n v="0"/>
    <n v="0"/>
    <n v="0"/>
    <n v="0"/>
    <n v="0"/>
    <n v="0"/>
    <n v="0"/>
    <m/>
    <n v="12.5"/>
    <n v="0.69444444444444442"/>
    <n v="100"/>
    <n v="1"/>
    <m/>
    <m/>
    <m/>
    <m/>
    <s v="ND"/>
    <m/>
    <n v="0"/>
    <m/>
    <m/>
    <m/>
    <m/>
    <s v="ND"/>
    <m/>
    <m/>
    <n v="99"/>
    <s v="resolving missing percent"/>
    <n v="0"/>
    <n v="0"/>
    <n v="0"/>
    <n v="99"/>
    <m/>
    <n v="0"/>
    <x v="0"/>
  </r>
  <r>
    <x v="3"/>
    <s v="R_3CVoZRuc5XpU9Rx"/>
    <s v="IA"/>
    <n v="52172"/>
    <s v="West North Central"/>
    <x v="3"/>
    <s v="Nonprofit"/>
    <m/>
    <x v="0"/>
    <n v="2012"/>
    <x v="28"/>
    <x v="5"/>
    <s v="6 - 10 years"/>
    <x v="2"/>
    <n v="421196.01"/>
    <n v="357472.62"/>
    <n v="437117.75"/>
    <n v="1.037801260273097"/>
    <n v="99.999999999999986"/>
    <n v="22.665509319287164"/>
    <n v="0"/>
    <n v="30.477475449728146"/>
    <n v="0"/>
    <n v="14.403069527394852"/>
    <n v="29.212617738387902"/>
    <n v="0"/>
    <n v="0.30579964417974165"/>
    <n v="0"/>
    <n v="2.5159157644017598"/>
    <n v="0"/>
    <n v="0.41961255662042024"/>
    <n v="0"/>
    <n v="0"/>
    <n v="0"/>
    <n v="0"/>
    <n v="0"/>
    <m/>
    <n v="30.477475449728146"/>
    <n v="3.2413279652019216"/>
    <n v="100"/>
    <n v="0"/>
    <m/>
    <n v="0"/>
    <n v="0"/>
    <n v="0"/>
    <s v="ND"/>
    <m/>
    <n v="0"/>
    <n v="15"/>
    <n v="0"/>
    <n v="0"/>
    <m/>
    <s v="ND"/>
    <n v="0"/>
    <m/>
    <n v="85"/>
    <s v="resolving missing percent"/>
    <n v="0"/>
    <n v="0"/>
    <n v="15"/>
    <n v="85"/>
    <m/>
    <n v="0"/>
    <x v="2"/>
  </r>
  <r>
    <x v="3"/>
    <s v="R_2zNlKmQN2WhZMJR"/>
    <s v="MN"/>
    <n v="56345"/>
    <s v="West North Central"/>
    <x v="3"/>
    <s v="Nonprofit"/>
    <m/>
    <x v="0"/>
    <n v="2012"/>
    <x v="28"/>
    <x v="5"/>
    <s v="6 - 10 years"/>
    <x v="2"/>
    <n v="414679.92"/>
    <n v="78908.23"/>
    <n v="211673.99"/>
    <n v="0.5104515067910691"/>
    <n v="100"/>
    <n v="92.341128422219072"/>
    <n v="1.449126409247806"/>
    <n v="0"/>
    <n v="0"/>
    <n v="0"/>
    <n v="5.9170000391594142"/>
    <n v="0.29274512937370412"/>
    <n v="0"/>
    <n v="0"/>
    <n v="0"/>
    <n v="0"/>
    <n v="0"/>
    <n v="0"/>
    <n v="0"/>
    <n v="0"/>
    <n v="0"/>
    <n v="0"/>
    <m/>
    <n v="0"/>
    <n v="0.29274512937370412"/>
    <n v="100"/>
    <n v="8"/>
    <m/>
    <n v="10"/>
    <n v="10"/>
    <m/>
    <s v="ND"/>
    <m/>
    <n v="5"/>
    <n v="5"/>
    <m/>
    <n v="7"/>
    <n v="5"/>
    <s v="ND"/>
    <n v="0"/>
    <m/>
    <n v="50"/>
    <s v="resolving missing percent"/>
    <n v="10"/>
    <n v="0"/>
    <n v="22"/>
    <n v="50"/>
    <s v="Yes"/>
    <n v="356"/>
    <x v="1"/>
  </r>
  <r>
    <x v="3"/>
    <s v="R_1CHL8SU2x5X94mS"/>
    <s v="IN"/>
    <n v="46140"/>
    <s v="East North Central"/>
    <x v="3"/>
    <s v="Producer Cooperative"/>
    <m/>
    <x v="1"/>
    <n v="2013"/>
    <x v="26"/>
    <x v="5"/>
    <s v="6 - 10 years"/>
    <x v="2"/>
    <n v="300000"/>
    <n v="280000"/>
    <m/>
    <m/>
    <m/>
    <m/>
    <m/>
    <m/>
    <m/>
    <m/>
    <m/>
    <m/>
    <m/>
    <m/>
    <m/>
    <m/>
    <m/>
    <m/>
    <m/>
    <m/>
    <m/>
    <m/>
    <m/>
    <m/>
    <m/>
    <n v="0"/>
    <m/>
    <m/>
    <m/>
    <m/>
    <m/>
    <m/>
    <m/>
    <m/>
    <m/>
    <m/>
    <m/>
    <m/>
    <m/>
    <m/>
    <m/>
    <m/>
    <m/>
    <m/>
    <m/>
    <m/>
    <m/>
    <m/>
    <m/>
    <x v="3"/>
  </r>
  <r>
    <x v="3"/>
    <s v="R_24woYlgj07MorCT"/>
    <s v="MI"/>
    <n v="48239"/>
    <s v="East North Central"/>
    <x v="3"/>
    <s v="Nonprofit"/>
    <m/>
    <x v="0"/>
    <n v="2012"/>
    <x v="28"/>
    <x v="5"/>
    <s v="6 - 10 years"/>
    <x v="3"/>
    <m/>
    <m/>
    <n v="5000"/>
    <m/>
    <m/>
    <m/>
    <m/>
    <m/>
    <m/>
    <m/>
    <m/>
    <m/>
    <m/>
    <m/>
    <m/>
    <m/>
    <m/>
    <m/>
    <m/>
    <m/>
    <m/>
    <m/>
    <m/>
    <m/>
    <m/>
    <n v="0"/>
    <m/>
    <m/>
    <m/>
    <m/>
    <m/>
    <m/>
    <m/>
    <m/>
    <m/>
    <m/>
    <m/>
    <m/>
    <m/>
    <m/>
    <m/>
    <m/>
    <m/>
    <m/>
    <m/>
    <m/>
    <m/>
    <m/>
    <n v="0"/>
    <x v="3"/>
  </r>
  <r>
    <x v="3"/>
    <s v="R_3psvL9QA3U38lat"/>
    <s v="AL"/>
    <n v="35804"/>
    <s v="East South Central"/>
    <x v="0"/>
    <s v="Nonprofit"/>
    <m/>
    <x v="0"/>
    <n v="2012"/>
    <x v="28"/>
    <x v="5"/>
    <s v="6 - 10 years"/>
    <x v="1"/>
    <m/>
    <m/>
    <m/>
    <m/>
    <m/>
    <m/>
    <m/>
    <m/>
    <m/>
    <m/>
    <m/>
    <m/>
    <m/>
    <m/>
    <m/>
    <m/>
    <m/>
    <m/>
    <m/>
    <m/>
    <m/>
    <m/>
    <m/>
    <m/>
    <m/>
    <n v="0"/>
    <m/>
    <m/>
    <m/>
    <m/>
    <m/>
    <m/>
    <m/>
    <m/>
    <m/>
    <m/>
    <m/>
    <m/>
    <m/>
    <m/>
    <m/>
    <m/>
    <m/>
    <m/>
    <m/>
    <m/>
    <m/>
    <m/>
    <m/>
    <x v="3"/>
  </r>
  <r>
    <x v="3"/>
    <s v="R_2ysjuQpgLTXoEZu"/>
    <s v="NY"/>
    <n v="14519"/>
    <s v="Middle Atlantic"/>
    <x v="2"/>
    <s v="S Corp"/>
    <m/>
    <x v="2"/>
    <n v="2009"/>
    <x v="30"/>
    <x v="5"/>
    <s v="6 - 10 years"/>
    <x v="2"/>
    <m/>
    <m/>
    <m/>
    <m/>
    <m/>
    <m/>
    <m/>
    <m/>
    <m/>
    <m/>
    <m/>
    <m/>
    <m/>
    <m/>
    <m/>
    <m/>
    <m/>
    <m/>
    <m/>
    <m/>
    <m/>
    <m/>
    <m/>
    <m/>
    <m/>
    <n v="0"/>
    <m/>
    <m/>
    <m/>
    <m/>
    <m/>
    <m/>
    <m/>
    <m/>
    <m/>
    <m/>
    <m/>
    <m/>
    <m/>
    <m/>
    <m/>
    <m/>
    <m/>
    <m/>
    <m/>
    <m/>
    <m/>
    <m/>
    <m/>
    <x v="3"/>
  </r>
  <r>
    <x v="3"/>
    <s v="R_2y9PAyenmAkJR3v"/>
    <s v="NY"/>
    <n v="10115"/>
    <s v="Middle Atlantic"/>
    <x v="2"/>
    <s v="Nonprofit"/>
    <m/>
    <x v="0"/>
    <n v="2010"/>
    <x v="29"/>
    <x v="5"/>
    <s v="6 - 10 years"/>
    <x v="2"/>
    <m/>
    <m/>
    <m/>
    <m/>
    <m/>
    <m/>
    <m/>
    <m/>
    <m/>
    <m/>
    <m/>
    <m/>
    <m/>
    <m/>
    <m/>
    <m/>
    <m/>
    <m/>
    <m/>
    <m/>
    <m/>
    <m/>
    <m/>
    <m/>
    <m/>
    <n v="0"/>
    <m/>
    <m/>
    <m/>
    <m/>
    <m/>
    <m/>
    <m/>
    <m/>
    <m/>
    <m/>
    <m/>
    <m/>
    <m/>
    <m/>
    <m/>
    <m/>
    <m/>
    <m/>
    <m/>
    <m/>
    <m/>
    <m/>
    <m/>
    <x v="3"/>
  </r>
  <r>
    <x v="3"/>
    <s v="R_C46nD6mQlwoI5wJ"/>
    <s v="NY"/>
    <n v="10474"/>
    <s v="Middle Atlantic"/>
    <x v="2"/>
    <s v="Nonprofit"/>
    <m/>
    <x v="0"/>
    <n v="2012"/>
    <x v="28"/>
    <x v="5"/>
    <s v="6 - 10 years"/>
    <x v="1"/>
    <m/>
    <m/>
    <m/>
    <m/>
    <m/>
    <m/>
    <m/>
    <m/>
    <m/>
    <m/>
    <m/>
    <m/>
    <m/>
    <m/>
    <m/>
    <m/>
    <m/>
    <m/>
    <m/>
    <m/>
    <m/>
    <m/>
    <m/>
    <m/>
    <m/>
    <n v="0"/>
    <m/>
    <m/>
    <m/>
    <m/>
    <m/>
    <m/>
    <m/>
    <m/>
    <m/>
    <m/>
    <m/>
    <m/>
    <m/>
    <m/>
    <m/>
    <m/>
    <m/>
    <m/>
    <m/>
    <m/>
    <m/>
    <m/>
    <m/>
    <x v="3"/>
  </r>
  <r>
    <x v="3"/>
    <s v="R_2rVkEvZmXiUSzfw"/>
    <s v="RI"/>
    <n v="2860"/>
    <s v="New England"/>
    <x v="2"/>
    <s v="Nonprofit"/>
    <m/>
    <x v="0"/>
    <n v="2009"/>
    <x v="30"/>
    <x v="5"/>
    <s v="6 - 10 years"/>
    <x v="1"/>
    <m/>
    <m/>
    <m/>
    <m/>
    <m/>
    <m/>
    <m/>
    <m/>
    <m/>
    <m/>
    <m/>
    <m/>
    <m/>
    <m/>
    <m/>
    <m/>
    <m/>
    <m/>
    <m/>
    <m/>
    <m/>
    <m/>
    <m/>
    <m/>
    <m/>
    <n v="0"/>
    <m/>
    <m/>
    <m/>
    <m/>
    <m/>
    <m/>
    <m/>
    <m/>
    <m/>
    <m/>
    <m/>
    <m/>
    <m/>
    <m/>
    <m/>
    <m/>
    <m/>
    <m/>
    <m/>
    <m/>
    <m/>
    <m/>
    <m/>
    <x v="3"/>
  </r>
  <r>
    <x v="3"/>
    <s v="R_2QR36pHxTCDlwCm"/>
    <s v="GA"/>
    <n v="30268"/>
    <s v="South Atlantic"/>
    <x v="0"/>
    <s v="Nonprofit"/>
    <m/>
    <x v="0"/>
    <n v="2010"/>
    <x v="29"/>
    <x v="5"/>
    <s v="6 - 10 years"/>
    <x v="4"/>
    <m/>
    <m/>
    <m/>
    <m/>
    <m/>
    <m/>
    <m/>
    <m/>
    <m/>
    <m/>
    <m/>
    <m/>
    <m/>
    <m/>
    <m/>
    <m/>
    <m/>
    <m/>
    <m/>
    <m/>
    <m/>
    <m/>
    <m/>
    <m/>
    <m/>
    <n v="0"/>
    <m/>
    <m/>
    <m/>
    <m/>
    <m/>
    <m/>
    <m/>
    <m/>
    <m/>
    <m/>
    <m/>
    <m/>
    <m/>
    <m/>
    <m/>
    <m/>
    <m/>
    <m/>
    <m/>
    <m/>
    <m/>
    <m/>
    <m/>
    <x v="3"/>
  </r>
  <r>
    <x v="3"/>
    <s v="R_31Qoskc79r8tKLB"/>
    <s v="SC"/>
    <n v="29403"/>
    <s v="South Atlantic"/>
    <x v="0"/>
    <s v="Nonprofit"/>
    <m/>
    <x v="0"/>
    <n v="2011"/>
    <x v="27"/>
    <x v="5"/>
    <s v="6 - 10 years"/>
    <x v="1"/>
    <m/>
    <m/>
    <m/>
    <m/>
    <m/>
    <m/>
    <m/>
    <m/>
    <m/>
    <m/>
    <m/>
    <m/>
    <m/>
    <m/>
    <m/>
    <m/>
    <m/>
    <m/>
    <m/>
    <m/>
    <m/>
    <m/>
    <m/>
    <m/>
    <m/>
    <n v="0"/>
    <m/>
    <m/>
    <m/>
    <m/>
    <m/>
    <m/>
    <m/>
    <m/>
    <m/>
    <m/>
    <m/>
    <m/>
    <m/>
    <m/>
    <m/>
    <m/>
    <m/>
    <m/>
    <m/>
    <m/>
    <m/>
    <m/>
    <m/>
    <x v="3"/>
  </r>
  <r>
    <x v="3"/>
    <s v="R_3P64kyU8C8kxHKe"/>
    <s v="MI"/>
    <n v="49037"/>
    <s v="East North Central"/>
    <x v="3"/>
    <s v="Nonprofit"/>
    <m/>
    <x v="0"/>
    <m/>
    <x v="31"/>
    <x v="6"/>
    <m/>
    <x v="2"/>
    <m/>
    <m/>
    <m/>
    <m/>
    <m/>
    <m/>
    <m/>
    <m/>
    <m/>
    <m/>
    <m/>
    <m/>
    <m/>
    <m/>
    <m/>
    <m/>
    <m/>
    <m/>
    <m/>
    <m/>
    <m/>
    <m/>
    <m/>
    <m/>
    <m/>
    <n v="0"/>
    <m/>
    <m/>
    <m/>
    <m/>
    <m/>
    <m/>
    <m/>
    <m/>
    <m/>
    <m/>
    <m/>
    <m/>
    <m/>
    <m/>
    <m/>
    <m/>
    <m/>
    <m/>
    <m/>
    <m/>
    <m/>
    <m/>
    <m/>
    <x v="3"/>
  </r>
  <r>
    <x v="4"/>
    <n v="165"/>
    <s v="WA"/>
    <n v="98250"/>
    <s v="Pacific"/>
    <x v="1"/>
    <s v="Producer Cooperative"/>
    <s v=" "/>
    <x v="1"/>
    <n v="2020"/>
    <x v="0"/>
    <x v="0"/>
    <s v="0 - 2 years"/>
    <x v="3"/>
    <n v="222292.26"/>
    <n v="205766.85"/>
    <n v="22587.599999999999"/>
    <n v="0.10161217489084"/>
    <n v="99.960000000000008"/>
    <n v="37.78"/>
    <n v="0"/>
    <n v="21.46"/>
    <n v="0"/>
    <n v="4.03"/>
    <n v="2.87"/>
    <n v="1.92"/>
    <n v="5.31"/>
    <n v="0"/>
    <n v="20.72"/>
    <n v="0"/>
    <n v="4.97"/>
    <n v="0.9"/>
    <s v="missing"/>
    <n v="0"/>
    <s v=" "/>
    <n v="0"/>
    <s v=" "/>
    <n v="21.46"/>
    <n v="33.82"/>
    <n v="100.01000000000002"/>
    <n v="96.48"/>
    <n v="0"/>
    <n v="0.54"/>
    <n v="2.23"/>
    <n v="0"/>
    <n v="0"/>
    <n v="0"/>
    <n v="0"/>
    <n v="0"/>
    <n v="0"/>
    <n v="0"/>
    <n v="0"/>
    <n v="0"/>
    <n v="0.76"/>
    <s v=" "/>
    <n v="0"/>
    <s v=" "/>
    <n v="0.54"/>
    <n v="0"/>
    <n v="0"/>
    <n v="0.76"/>
    <s v="Yes"/>
    <n v="155.09"/>
    <x v="2"/>
  </r>
  <r>
    <x v="4"/>
    <n v="148"/>
    <s v="IN"/>
    <n v="46808"/>
    <s v="East North Central"/>
    <x v="3"/>
    <s v="Nonprofit"/>
    <s v="Fiscally sponsored"/>
    <x v="0"/>
    <n v="2019"/>
    <x v="2"/>
    <x v="0"/>
    <s v="0 - 2 years"/>
    <x v="2"/>
    <n v="37630"/>
    <n v="3880"/>
    <n v="37042"/>
    <n v="0.984374169545575"/>
    <n v="99.99"/>
    <n v="65.72"/>
    <n v="0"/>
    <n v="12.89"/>
    <n v="0"/>
    <n v="5.15"/>
    <n v="15.46"/>
    <n v="0"/>
    <n v="0.77"/>
    <n v="0"/>
    <n v="0"/>
    <n v="0"/>
    <n v="0"/>
    <n v="0"/>
    <s v=" "/>
    <n v="0"/>
    <s v=" "/>
    <n v="0"/>
    <s v=" "/>
    <n v="12.89"/>
    <n v="0.77"/>
    <n v="100"/>
    <n v="100"/>
    <n v="0"/>
    <n v="0"/>
    <n v="0"/>
    <n v="0"/>
    <n v="0"/>
    <n v="0"/>
    <n v="0"/>
    <n v="0"/>
    <n v="0"/>
    <n v="0"/>
    <n v="0"/>
    <n v="0"/>
    <n v="0"/>
    <s v=" "/>
    <n v="0"/>
    <s v=" "/>
    <n v="0"/>
    <n v="0"/>
    <n v="0"/>
    <n v="0"/>
    <s v="No"/>
    <s v=" "/>
    <x v="1"/>
  </r>
  <r>
    <x v="4"/>
    <n v="106"/>
    <s v="CO"/>
    <n v="80239"/>
    <s v="Mountain"/>
    <x v="1"/>
    <s v="LLC"/>
    <s v=" "/>
    <x v="2"/>
    <n v="2020"/>
    <x v="0"/>
    <x v="0"/>
    <s v="0 - 2 years"/>
    <x v="2"/>
    <n v="204000"/>
    <n v="91000"/>
    <n v="36000"/>
    <n v="0.17647058823529399"/>
    <n v="100"/>
    <n v="80"/>
    <n v="0"/>
    <n v="5"/>
    <n v="0"/>
    <n v="0"/>
    <n v="10"/>
    <n v="0"/>
    <n v="5"/>
    <n v="0"/>
    <n v="0"/>
    <n v="0"/>
    <n v="0"/>
    <n v="0"/>
    <s v=" "/>
    <n v="0"/>
    <s v=" "/>
    <n v="0"/>
    <s v=" "/>
    <n v="5"/>
    <n v="5"/>
    <n v="100"/>
    <n v="5"/>
    <n v="0"/>
    <n v="10"/>
    <n v="5"/>
    <n v="10"/>
    <n v="0"/>
    <n v="0"/>
    <n v="0"/>
    <n v="0"/>
    <n v="0"/>
    <n v="0"/>
    <n v="0"/>
    <n v="70"/>
    <n v="0"/>
    <s v=" "/>
    <n v="0"/>
    <s v=" "/>
    <n v="10"/>
    <n v="10"/>
    <n v="70"/>
    <n v="0"/>
    <s v="No"/>
    <s v=" "/>
    <x v="2"/>
  </r>
  <r>
    <x v="4"/>
    <n v="111"/>
    <s v="NM"/>
    <n v="87401"/>
    <s v="Mountain"/>
    <x v="1"/>
    <s v="Publicly-owned"/>
    <s v=" "/>
    <x v="1"/>
    <n v="2020"/>
    <x v="0"/>
    <x v="0"/>
    <s v="0 - 2 years"/>
    <x v="2"/>
    <n v="180120"/>
    <n v="31368"/>
    <n v="180952"/>
    <n v="1.0046191427936899"/>
    <n v="100"/>
    <n v="97"/>
    <n v="0"/>
    <n v="0"/>
    <n v="0"/>
    <n v="0"/>
    <n v="3"/>
    <n v="0"/>
    <n v="0"/>
    <n v="0"/>
    <n v="0"/>
    <n v="0"/>
    <n v="0"/>
    <n v="0"/>
    <s v=" "/>
    <n v="0"/>
    <s v=" "/>
    <n v="0"/>
    <s v=" "/>
    <n v="0"/>
    <n v="0"/>
    <n v="100"/>
    <n v="81"/>
    <n v="0"/>
    <n v="0"/>
    <n v="1"/>
    <n v="0"/>
    <n v="0"/>
    <n v="0"/>
    <n v="1"/>
    <n v="16"/>
    <n v="0"/>
    <n v="0"/>
    <n v="0"/>
    <n v="1"/>
    <n v="0"/>
    <s v=" "/>
    <n v="0"/>
    <s v=" "/>
    <n v="0"/>
    <n v="0"/>
    <n v="18"/>
    <n v="0"/>
    <s v="No"/>
    <s v=" "/>
    <x v="1"/>
  </r>
  <r>
    <x v="4"/>
    <n v="118"/>
    <s v="NH"/>
    <n v="3103"/>
    <s v="New England"/>
    <x v="2"/>
    <s v="Nonprofit"/>
    <s v=" "/>
    <x v="0"/>
    <n v="2020"/>
    <x v="0"/>
    <x v="0"/>
    <s v="0 - 2 years"/>
    <x v="3"/>
    <n v="419000"/>
    <n v="299000"/>
    <n v="375000"/>
    <n v="0.89498806682577603"/>
    <n v="100"/>
    <n v="60"/>
    <n v="2"/>
    <n v="5"/>
    <n v="0"/>
    <n v="5"/>
    <n v="10"/>
    <n v="3"/>
    <n v="0"/>
    <n v="0"/>
    <n v="0"/>
    <n v="0"/>
    <n v="0"/>
    <n v="15"/>
    <s v="Fruit"/>
    <n v="0"/>
    <s v=" "/>
    <n v="0"/>
    <s v=" "/>
    <n v="5"/>
    <n v="18"/>
    <n v="100"/>
    <n v="90"/>
    <n v="0"/>
    <n v="0"/>
    <n v="5"/>
    <n v="0"/>
    <n v="0"/>
    <n v="0"/>
    <n v="0"/>
    <n v="0"/>
    <n v="0"/>
    <n v="0"/>
    <n v="0"/>
    <n v="5"/>
    <n v="0"/>
    <s v=" "/>
    <n v="0"/>
    <s v=" "/>
    <n v="0"/>
    <n v="0"/>
    <n v="5"/>
    <n v="0"/>
    <s v="Yes"/>
    <n v="32000"/>
    <x v="1"/>
  </r>
  <r>
    <x v="4"/>
    <n v="138"/>
    <s v="WA"/>
    <n v="98250"/>
    <s v="Pacific"/>
    <x v="1"/>
    <s v="Nonprofit"/>
    <s v=" "/>
    <x v="0"/>
    <n v="2020"/>
    <x v="0"/>
    <x v="0"/>
    <s v="0 - 2 years"/>
    <x v="2"/>
    <n v="223485"/>
    <n v="206960"/>
    <n v="217170"/>
    <n v="0.97174307000469795"/>
    <n v="100"/>
    <n v="37.56"/>
    <n v="0"/>
    <n v="21.34"/>
    <n v="0"/>
    <n v="4.01"/>
    <n v="2.85"/>
    <n v="0.38"/>
    <n v="6.81"/>
    <n v="0.33"/>
    <n v="20.14"/>
    <n v="0"/>
    <n v="5.41"/>
    <n v="0.84"/>
    <s v="Donations for Food Security"/>
    <n v="0.33"/>
    <s v="Gift Certificates"/>
    <n v="0"/>
    <s v=" "/>
    <n v="21.34"/>
    <n v="34.24"/>
    <n v="100"/>
    <n v="96.13"/>
    <n v="0"/>
    <n v="0.45"/>
    <n v="2.2200000000000002"/>
    <n v="0"/>
    <n v="0"/>
    <n v="0"/>
    <n v="0"/>
    <n v="0"/>
    <n v="0"/>
    <n v="0"/>
    <n v="0"/>
    <n v="0"/>
    <n v="0.84"/>
    <s v=" "/>
    <n v="0.36"/>
    <s v=" "/>
    <n v="0.45"/>
    <n v="0"/>
    <n v="0"/>
    <n v="1.2"/>
    <s v="Yes"/>
    <n v="87"/>
    <x v="1"/>
  </r>
  <r>
    <x v="4"/>
    <n v="110"/>
    <s v="CA"/>
    <n v="92105"/>
    <s v="Pacific"/>
    <x v="1"/>
    <s v="S Corp"/>
    <s v=" "/>
    <x v="2"/>
    <n v="2020"/>
    <x v="0"/>
    <x v="0"/>
    <s v="0 - 2 years"/>
    <x v="3"/>
    <n v="273000"/>
    <n v="130000"/>
    <n v="186614"/>
    <n v="0.68356776556776599"/>
    <n v="100"/>
    <n v="90"/>
    <n v="0"/>
    <n v="0"/>
    <n v="0"/>
    <n v="0"/>
    <n v="8"/>
    <n v="0"/>
    <n v="0"/>
    <n v="0"/>
    <n v="2"/>
    <n v="0"/>
    <n v="0"/>
    <n v="0"/>
    <s v=" "/>
    <n v="0"/>
    <s v=" "/>
    <n v="0"/>
    <s v=" "/>
    <n v="0"/>
    <n v="2"/>
    <n v="100"/>
    <n v="98"/>
    <n v="0"/>
    <n v="0"/>
    <n v="2"/>
    <n v="0"/>
    <n v="0"/>
    <n v="0"/>
    <n v="0"/>
    <n v="0"/>
    <n v="0"/>
    <n v="0"/>
    <n v="0"/>
    <n v="0"/>
    <n v="0"/>
    <s v=" "/>
    <n v="0"/>
    <s v=" "/>
    <n v="0"/>
    <n v="0"/>
    <n v="0"/>
    <n v="0"/>
    <s v="No"/>
    <s v=" "/>
    <x v="2"/>
  </r>
  <r>
    <x v="4"/>
    <n v="157"/>
    <s v="HI"/>
    <n v="96755"/>
    <s v="Pacific"/>
    <x v="1"/>
    <s v="Nonprofit"/>
    <s v="Project of the 501(c)(3) organization Hip Agriculutre"/>
    <x v="0"/>
    <n v="2019"/>
    <x v="2"/>
    <x v="0"/>
    <s v="0 - 2 years"/>
    <x v="3"/>
    <n v="140000"/>
    <n v="105000"/>
    <n v="250000"/>
    <n v="1.78571428571429"/>
    <n v="100"/>
    <n v="85"/>
    <n v="0"/>
    <n v="0"/>
    <n v="0"/>
    <n v="0"/>
    <n v="0"/>
    <n v="0"/>
    <n v="0"/>
    <n v="0"/>
    <n v="15"/>
    <n v="0"/>
    <n v="0"/>
    <n v="0"/>
    <s v=" "/>
    <n v="0"/>
    <s v=" "/>
    <n v="0"/>
    <s v=" "/>
    <n v="0"/>
    <n v="15"/>
    <n v="100"/>
    <n v="85"/>
    <n v="0"/>
    <n v="0"/>
    <n v="10"/>
    <n v="0"/>
    <n v="0"/>
    <n v="0"/>
    <n v="0"/>
    <n v="5"/>
    <n v="0"/>
    <n v="0"/>
    <n v="0"/>
    <n v="0"/>
    <n v="0"/>
    <s v=" "/>
    <n v="0"/>
    <s v=" "/>
    <n v="0"/>
    <n v="0"/>
    <n v="5"/>
    <n v="0"/>
    <s v="No"/>
    <s v=" "/>
    <x v="1"/>
  </r>
  <r>
    <x v="4"/>
    <n v="134"/>
    <s v="OR"/>
    <n v="97040"/>
    <s v="Pacific"/>
    <x v="1"/>
    <s v="Producer Cooperative"/>
    <s v=" "/>
    <x v="1"/>
    <n v="2020"/>
    <x v="0"/>
    <x v="0"/>
    <s v="0 - 2 years"/>
    <x v="3"/>
    <n v="75000"/>
    <n v="75000"/>
    <n v="75000"/>
    <n v="1"/>
    <n v="100"/>
    <n v="95"/>
    <n v="0"/>
    <n v="2"/>
    <n v="0"/>
    <n v="0"/>
    <n v="0"/>
    <n v="0"/>
    <n v="0"/>
    <n v="0"/>
    <n v="0"/>
    <n v="0"/>
    <n v="0"/>
    <n v="3"/>
    <s v="Flowers"/>
    <n v="0"/>
    <s v=" "/>
    <n v="0"/>
    <s v=" "/>
    <n v="2"/>
    <n v="3"/>
    <n v="100"/>
    <n v="100"/>
    <n v="0"/>
    <n v="0"/>
    <n v="0"/>
    <n v="0"/>
    <n v="0"/>
    <n v="0"/>
    <n v="0"/>
    <n v="0"/>
    <n v="0"/>
    <n v="0"/>
    <n v="0"/>
    <n v="0"/>
    <n v="0"/>
    <s v=" "/>
    <n v="0"/>
    <s v=" "/>
    <n v="0"/>
    <n v="0"/>
    <n v="0"/>
    <n v="0"/>
    <s v="No"/>
    <s v=" "/>
    <x v="0"/>
  </r>
  <r>
    <x v="4"/>
    <n v="129"/>
    <s v="OR"/>
    <n v="97828"/>
    <s v="Pacific"/>
    <x v="1"/>
    <s v="LLC"/>
    <s v=" "/>
    <x v="2"/>
    <n v="2020"/>
    <x v="0"/>
    <x v="0"/>
    <s v="0 - 2 years"/>
    <x v="3"/>
    <n v="40000"/>
    <n v="36000"/>
    <n v="38000"/>
    <n v="0.95"/>
    <n v="100"/>
    <n v="18"/>
    <n v="0"/>
    <n v="34"/>
    <n v="6"/>
    <n v="5"/>
    <n v="2"/>
    <n v="0"/>
    <n v="4"/>
    <n v="4"/>
    <n v="20"/>
    <n v="0"/>
    <n v="7"/>
    <n v="0"/>
    <s v=" "/>
    <n v="0"/>
    <s v=" "/>
    <n v="0"/>
    <s v=" "/>
    <n v="40"/>
    <n v="35"/>
    <n v="100"/>
    <n v="100"/>
    <n v="0"/>
    <n v="0"/>
    <n v="0"/>
    <n v="0"/>
    <n v="0"/>
    <n v="0"/>
    <n v="0"/>
    <n v="0"/>
    <n v="0"/>
    <n v="0"/>
    <n v="0"/>
    <n v="0"/>
    <n v="0"/>
    <s v=" "/>
    <n v="0"/>
    <s v=" "/>
    <n v="0"/>
    <n v="0"/>
    <n v="0"/>
    <n v="0"/>
    <s v="No"/>
    <s v=" "/>
    <x v="0"/>
  </r>
  <r>
    <x v="4"/>
    <n v="101"/>
    <s v="NC"/>
    <n v="28723"/>
    <s v="South Atlantic"/>
    <x v="0"/>
    <s v="Nonprofit"/>
    <s v="Developing into a non-profit. Have been a sole proprietorship for the last 18 months"/>
    <x v="0"/>
    <n v="2020"/>
    <x v="0"/>
    <x v="0"/>
    <s v="0 - 2 years"/>
    <x v="1"/>
    <n v="18149.330000000002"/>
    <n v="4139.45"/>
    <n v="2753.89"/>
    <n v="0.15173507782380899"/>
    <n v="100"/>
    <n v="40"/>
    <n v="0"/>
    <n v="60"/>
    <n v="0"/>
    <n v="0"/>
    <n v="0"/>
    <n v="0"/>
    <n v="0"/>
    <n v="0"/>
    <n v="0"/>
    <n v="0"/>
    <n v="0"/>
    <n v="0"/>
    <s v=" "/>
    <n v="0"/>
    <s v=" "/>
    <n v="0"/>
    <s v=" "/>
    <n v="60"/>
    <n v="0"/>
    <n v="100"/>
    <n v="1"/>
    <n v="0"/>
    <n v="0"/>
    <n v="99"/>
    <n v="0"/>
    <n v="0"/>
    <n v="0"/>
    <n v="0"/>
    <n v="0"/>
    <n v="0"/>
    <n v="0"/>
    <n v="0"/>
    <n v="0"/>
    <n v="0"/>
    <s v=" "/>
    <n v="0"/>
    <s v=" "/>
    <n v="0"/>
    <n v="0"/>
    <n v="0"/>
    <n v="0"/>
    <s v="No"/>
    <s v=" "/>
    <x v="1"/>
  </r>
  <r>
    <x v="4"/>
    <n v="128"/>
    <s v="MO"/>
    <n v="63113"/>
    <s v="West North Central"/>
    <x v="3"/>
    <s v="C Corp"/>
    <s v=" "/>
    <x v="2"/>
    <n v="2019"/>
    <x v="2"/>
    <x v="0"/>
    <s v="0 - 2 years"/>
    <x v="1"/>
    <n v="770017.79"/>
    <n v="770017.79"/>
    <m/>
    <s v=" "/>
    <n v="99.999999999999986"/>
    <n v="99.5"/>
    <n v="0"/>
    <n v="0"/>
    <n v="0"/>
    <n v="0"/>
    <n v="0"/>
    <n v="0.02"/>
    <n v="0"/>
    <n v="0"/>
    <n v="0"/>
    <n v="0"/>
    <n v="0.13"/>
    <n v="0.35"/>
    <s v="missing"/>
    <n v="0"/>
    <s v=" "/>
    <n v="0"/>
    <s v=" "/>
    <n v="0"/>
    <n v="0.5"/>
    <n v="100"/>
    <n v="0"/>
    <n v="97.3"/>
    <n v="0"/>
    <n v="0"/>
    <n v="0"/>
    <n v="1.8"/>
    <n v="0.45"/>
    <n v="0"/>
    <n v="0"/>
    <n v="0.45"/>
    <n v="0"/>
    <n v="0"/>
    <n v="0"/>
    <n v="0"/>
    <s v=" "/>
    <n v="0"/>
    <s v=" "/>
    <n v="97.3"/>
    <n v="1.8"/>
    <n v="0.45"/>
    <n v="0"/>
    <s v="No"/>
    <s v=" "/>
    <x v="0"/>
  </r>
  <r>
    <x v="4"/>
    <n v="123"/>
    <s v="CA"/>
    <n v="95521"/>
    <s v="Pacific"/>
    <x v="1"/>
    <s v="Nonprofit"/>
    <s v=" "/>
    <x v="0"/>
    <n v="2020"/>
    <x v="0"/>
    <x v="0"/>
    <s v="0 - 2 years"/>
    <x v="2"/>
    <n v="69000"/>
    <n v="49000"/>
    <n v="53000"/>
    <n v="0.76811594202898503"/>
    <n v="100"/>
    <n v="91.84"/>
    <n v="0"/>
    <n v="2.04"/>
    <n v="1.02"/>
    <n v="1.02"/>
    <n v="0"/>
    <n v="0.61"/>
    <n v="0.61"/>
    <n v="0"/>
    <n v="2.86"/>
    <n v="0"/>
    <n v="0"/>
    <n v="0"/>
    <s v=" "/>
    <n v="0"/>
    <s v=" "/>
    <n v="0"/>
    <s v=" "/>
    <n v="3.06"/>
    <n v="4.08"/>
    <n v="99.99"/>
    <n v="61.22"/>
    <n v="0"/>
    <n v="0"/>
    <n v="0"/>
    <n v="0"/>
    <n v="0"/>
    <n v="0"/>
    <n v="0"/>
    <n v="0"/>
    <n v="0"/>
    <n v="3.06"/>
    <n v="0"/>
    <n v="12.24"/>
    <n v="23.47"/>
    <s v=" "/>
    <n v="0"/>
    <s v=" "/>
    <n v="0"/>
    <n v="0"/>
    <n v="15.3"/>
    <n v="23.47"/>
    <s v="Yes"/>
    <n v="10400"/>
    <x v="2"/>
  </r>
  <r>
    <x v="4"/>
    <n v="149"/>
    <s v="IN"/>
    <n v="46342"/>
    <s v="East North Central"/>
    <x v="3"/>
    <s v="Producer-Consumer Cooperative"/>
    <s v=" "/>
    <x v="1"/>
    <n v="2020"/>
    <x v="0"/>
    <x v="0"/>
    <s v="0 - 2 years"/>
    <x v="2"/>
    <n v="3400"/>
    <m/>
    <n v="3200"/>
    <n v="0.94117647058823495"/>
    <m/>
    <m/>
    <m/>
    <m/>
    <m/>
    <m/>
    <m/>
    <m/>
    <m/>
    <m/>
    <m/>
    <m/>
    <m/>
    <m/>
    <m/>
    <m/>
    <m/>
    <m/>
    <m/>
    <m/>
    <m/>
    <n v="0"/>
    <m/>
    <m/>
    <m/>
    <m/>
    <m/>
    <m/>
    <m/>
    <m/>
    <m/>
    <m/>
    <m/>
    <m/>
    <m/>
    <m/>
    <m/>
    <m/>
    <m/>
    <m/>
    <m/>
    <m/>
    <m/>
    <s v="No"/>
    <s v=" "/>
    <x v="1"/>
  </r>
  <r>
    <x v="4"/>
    <n v="170"/>
    <s v="IN"/>
    <n v="46307"/>
    <s v="East North Central"/>
    <x v="3"/>
    <s v="Nonprofit"/>
    <s v=" "/>
    <x v="0"/>
    <n v="2021"/>
    <x v="1"/>
    <x v="0"/>
    <s v="0 - 2 years"/>
    <x v="1"/>
    <m/>
    <m/>
    <m/>
    <s v=" "/>
    <m/>
    <m/>
    <m/>
    <m/>
    <m/>
    <m/>
    <m/>
    <m/>
    <m/>
    <m/>
    <m/>
    <m/>
    <m/>
    <m/>
    <m/>
    <m/>
    <m/>
    <m/>
    <m/>
    <m/>
    <m/>
    <n v="0"/>
    <m/>
    <m/>
    <m/>
    <m/>
    <m/>
    <m/>
    <m/>
    <m/>
    <m/>
    <m/>
    <m/>
    <m/>
    <m/>
    <m/>
    <m/>
    <m/>
    <m/>
    <m/>
    <m/>
    <m/>
    <m/>
    <s v="No"/>
    <s v=" "/>
    <x v="1"/>
  </r>
  <r>
    <x v="4"/>
    <n v="189"/>
    <s v="MI"/>
    <n v="48212"/>
    <s v="East North Central"/>
    <x v="3"/>
    <s v="LLC"/>
    <s v=" "/>
    <x v="2"/>
    <n v="2019"/>
    <x v="2"/>
    <x v="0"/>
    <s v="0 - 2 years"/>
    <x v="3"/>
    <n v="7300"/>
    <n v="5000"/>
    <m/>
    <s v=" "/>
    <n v="100"/>
    <n v="20"/>
    <n v="10"/>
    <n v="0"/>
    <n v="0"/>
    <n v="0"/>
    <n v="0"/>
    <n v="0"/>
    <n v="20"/>
    <n v="10"/>
    <n v="40"/>
    <n v="0"/>
    <n v="0"/>
    <n v="0"/>
    <s v=" "/>
    <n v="0"/>
    <s v=" "/>
    <n v="0"/>
    <s v=" "/>
    <n v="0"/>
    <n v="70"/>
    <n v="0"/>
    <m/>
    <m/>
    <m/>
    <m/>
    <m/>
    <m/>
    <m/>
    <m/>
    <m/>
    <m/>
    <m/>
    <m/>
    <m/>
    <m/>
    <m/>
    <m/>
    <m/>
    <m/>
    <m/>
    <m/>
    <m/>
    <m/>
    <m/>
    <x v="3"/>
  </r>
  <r>
    <x v="4"/>
    <n v="190"/>
    <s v="MI"/>
    <n v="49431"/>
    <s v="East North Central"/>
    <x v="3"/>
    <s v="LLC"/>
    <s v=" "/>
    <x v="2"/>
    <n v="2019"/>
    <x v="2"/>
    <x v="0"/>
    <s v="0 - 2 years"/>
    <x v="3"/>
    <m/>
    <m/>
    <m/>
    <s v=" "/>
    <m/>
    <m/>
    <m/>
    <m/>
    <m/>
    <m/>
    <m/>
    <m/>
    <m/>
    <m/>
    <m/>
    <m/>
    <m/>
    <m/>
    <m/>
    <m/>
    <m/>
    <m/>
    <m/>
    <m/>
    <m/>
    <n v="0"/>
    <m/>
    <m/>
    <m/>
    <m/>
    <m/>
    <m/>
    <m/>
    <m/>
    <m/>
    <m/>
    <m/>
    <m/>
    <m/>
    <m/>
    <m/>
    <m/>
    <m/>
    <m/>
    <m/>
    <m/>
    <m/>
    <m/>
    <m/>
    <x v="3"/>
  </r>
  <r>
    <x v="4"/>
    <n v="187"/>
    <s v="NH"/>
    <n v="3103"/>
    <s v="New England"/>
    <x v="2"/>
    <s v="Nonprofit"/>
    <s v=" "/>
    <x v="0"/>
    <n v="2019"/>
    <x v="2"/>
    <x v="0"/>
    <s v="0 - 2 years"/>
    <x v="3"/>
    <m/>
    <m/>
    <m/>
    <s v=" "/>
    <m/>
    <m/>
    <m/>
    <m/>
    <m/>
    <m/>
    <m/>
    <m/>
    <m/>
    <m/>
    <m/>
    <m/>
    <m/>
    <m/>
    <m/>
    <m/>
    <m/>
    <m/>
    <m/>
    <m/>
    <m/>
    <n v="0"/>
    <m/>
    <m/>
    <m/>
    <m/>
    <m/>
    <m/>
    <m/>
    <m/>
    <m/>
    <m/>
    <m/>
    <m/>
    <m/>
    <m/>
    <m/>
    <m/>
    <m/>
    <m/>
    <m/>
    <m/>
    <m/>
    <m/>
    <m/>
    <x v="3"/>
  </r>
  <r>
    <x v="4"/>
    <n v="192"/>
    <s v="WA"/>
    <n v="98239"/>
    <s v="Pacific"/>
    <x v="1"/>
    <s v="Producer-Consumer Cooperative"/>
    <s v=" "/>
    <x v="1"/>
    <n v="2020"/>
    <x v="0"/>
    <x v="0"/>
    <s v="0 - 2 years"/>
    <x v="2"/>
    <m/>
    <m/>
    <m/>
    <s v=" "/>
    <m/>
    <m/>
    <m/>
    <m/>
    <m/>
    <m/>
    <m/>
    <m/>
    <m/>
    <m/>
    <m/>
    <m/>
    <m/>
    <m/>
    <m/>
    <m/>
    <m/>
    <m/>
    <m/>
    <m/>
    <m/>
    <n v="0"/>
    <m/>
    <m/>
    <m/>
    <m/>
    <m/>
    <m/>
    <m/>
    <m/>
    <m/>
    <m/>
    <m/>
    <m/>
    <m/>
    <m/>
    <m/>
    <m/>
    <m/>
    <m/>
    <m/>
    <m/>
    <m/>
    <m/>
    <m/>
    <x v="3"/>
  </r>
  <r>
    <x v="4"/>
    <n v="183"/>
    <s v="WV"/>
    <n v="25414"/>
    <s v="South Atlantic"/>
    <x v="0"/>
    <s v="Nonprofit"/>
    <s v=" "/>
    <x v="0"/>
    <n v="2021"/>
    <x v="1"/>
    <x v="0"/>
    <s v="0 - 2 years"/>
    <x v="1"/>
    <m/>
    <m/>
    <m/>
    <s v=" "/>
    <m/>
    <m/>
    <m/>
    <m/>
    <m/>
    <m/>
    <m/>
    <m/>
    <m/>
    <m/>
    <m/>
    <m/>
    <m/>
    <m/>
    <m/>
    <m/>
    <m/>
    <m/>
    <m/>
    <m/>
    <m/>
    <n v="0"/>
    <m/>
    <m/>
    <m/>
    <m/>
    <m/>
    <m/>
    <m/>
    <m/>
    <m/>
    <m/>
    <m/>
    <m/>
    <m/>
    <m/>
    <m/>
    <m/>
    <m/>
    <m/>
    <m/>
    <m/>
    <m/>
    <s v="No"/>
    <s v=" "/>
    <x v="1"/>
  </r>
  <r>
    <x v="4"/>
    <n v="195"/>
    <s v="VA"/>
    <n v="23168"/>
    <s v="South Atlantic"/>
    <x v="0"/>
    <s v="LLC"/>
    <s v=" "/>
    <x v="2"/>
    <n v="2020"/>
    <x v="0"/>
    <x v="0"/>
    <s v="0 - 2 years"/>
    <x v="3"/>
    <m/>
    <m/>
    <m/>
    <s v=" "/>
    <m/>
    <m/>
    <m/>
    <m/>
    <m/>
    <m/>
    <m/>
    <m/>
    <m/>
    <m/>
    <m/>
    <m/>
    <m/>
    <m/>
    <m/>
    <m/>
    <m/>
    <m/>
    <m/>
    <m/>
    <m/>
    <n v="0"/>
    <m/>
    <m/>
    <m/>
    <m/>
    <m/>
    <m/>
    <m/>
    <m/>
    <m/>
    <m/>
    <m/>
    <m/>
    <m/>
    <m/>
    <m/>
    <m/>
    <m/>
    <m/>
    <m/>
    <m/>
    <m/>
    <m/>
    <m/>
    <x v="3"/>
  </r>
  <r>
    <x v="4"/>
    <n v="207"/>
    <s v="NC"/>
    <n v="27703"/>
    <s v="South Atlantic"/>
    <x v="0"/>
    <s v="S Corp"/>
    <s v=" "/>
    <x v="2"/>
    <n v="2010"/>
    <x v="32"/>
    <x v="2"/>
    <s v="11+ years"/>
    <x v="1"/>
    <n v="2151359"/>
    <n v="2134465"/>
    <n v="2111093"/>
    <n v="0.98128345850227705"/>
    <n v="100"/>
    <n v="0"/>
    <n v="0"/>
    <n v="100"/>
    <n v="0"/>
    <n v="0"/>
    <n v="0"/>
    <n v="0"/>
    <n v="0"/>
    <n v="0"/>
    <n v="0"/>
    <n v="0"/>
    <n v="0"/>
    <n v="0"/>
    <s v=" "/>
    <n v="0"/>
    <s v=" "/>
    <n v="0"/>
    <s v=" "/>
    <n v="100"/>
    <n v="0"/>
    <n v="100.2"/>
    <n v="0.9"/>
    <n v="0"/>
    <n v="49.9"/>
    <n v="34.9"/>
    <n v="0"/>
    <n v="10.7"/>
    <n v="0"/>
    <n v="0.9"/>
    <n v="0"/>
    <n v="0.7"/>
    <n v="0"/>
    <n v="0"/>
    <n v="0"/>
    <n v="0.2"/>
    <s v="Corporate Dining Halls"/>
    <n v="2"/>
    <s v="resolving missing percent"/>
    <n v="49.9"/>
    <n v="10.7"/>
    <n v="1.6"/>
    <n v="2.2000000000000002"/>
    <s v="No"/>
    <s v=" "/>
    <x v="0"/>
  </r>
  <r>
    <x v="4"/>
    <n v="202"/>
    <s v="RI"/>
    <n v="2909"/>
    <s v="New England"/>
    <x v="2"/>
    <s v="Nonprofit"/>
    <s v=" "/>
    <x v="0"/>
    <n v="2009"/>
    <x v="12"/>
    <x v="2"/>
    <s v="11+ years"/>
    <x v="2"/>
    <n v="8699833"/>
    <n v="4104424"/>
    <n v="4200098"/>
    <n v="0.48277915219751899"/>
    <n v="100.00000000000001"/>
    <n v="39.130000000000003"/>
    <n v="1.54"/>
    <n v="9.4499999999999993"/>
    <n v="1.63"/>
    <n v="14.76"/>
    <n v="4.28"/>
    <n v="3.25"/>
    <n v="7.04"/>
    <n v="1.85"/>
    <n v="15.12"/>
    <n v="0"/>
    <n v="1.95"/>
    <n v="0"/>
    <s v=" "/>
    <n v="0"/>
    <s v=" "/>
    <n v="0"/>
    <s v=" "/>
    <n v="11.079999999999998"/>
    <n v="29.209999999999997"/>
    <n v="100.00999999999998"/>
    <n v="45.23"/>
    <n v="0"/>
    <n v="14.66"/>
    <n v="15.47"/>
    <n v="2.0699999999999998"/>
    <n v="0"/>
    <n v="1.1599999999999999"/>
    <n v="0"/>
    <n v="4.93"/>
    <n v="1.48"/>
    <n v="1.1000000000000001"/>
    <n v="0.35"/>
    <n v="13.56"/>
    <n v="0"/>
    <s v=" "/>
    <n v="0"/>
    <s v=" "/>
    <n v="14.66"/>
    <n v="2.0699999999999998"/>
    <n v="21.42"/>
    <n v="0"/>
    <s v="Yes"/>
    <n v="45109.32"/>
    <x v="3"/>
  </r>
  <r>
    <x v="4"/>
    <n v="168"/>
    <s v="ON"/>
    <s v="M6M2Y2"/>
    <s v="Canada"/>
    <x v="3"/>
    <s v="B Corp"/>
    <s v=" "/>
    <x v="2"/>
    <n v="2008"/>
    <x v="17"/>
    <x v="2"/>
    <s v="11+ years"/>
    <x v="2"/>
    <n v="6210840.9400000004"/>
    <n v="5584362.9000000004"/>
    <n v="6379215.7000000002"/>
    <n v="1.02710981679077"/>
    <n v="100"/>
    <n v="29.58"/>
    <n v="0"/>
    <n v="13.06"/>
    <n v="4.74"/>
    <n v="26.09"/>
    <n v="4.2"/>
    <n v="2.72"/>
    <n v="0"/>
    <n v="0"/>
    <n v="0"/>
    <n v="0"/>
    <n v="0"/>
    <n v="9.92"/>
    <s v="Dry Goods"/>
    <n v="9.69"/>
    <s v="Prepared Meals"/>
    <n v="0"/>
    <s v=" "/>
    <n v="17.8"/>
    <n v="22.33"/>
    <n v="100"/>
    <n v="11.22"/>
    <n v="0"/>
    <n v="0"/>
    <n v="88.78"/>
    <n v="0"/>
    <n v="0"/>
    <n v="0"/>
    <n v="0"/>
    <n v="0"/>
    <n v="0"/>
    <n v="0"/>
    <n v="0"/>
    <n v="0"/>
    <n v="0"/>
    <s v=" "/>
    <n v="0"/>
    <s v=" "/>
    <n v="0"/>
    <n v="0"/>
    <n v="0"/>
    <n v="0"/>
    <s v="No"/>
    <s v=" "/>
    <x v="1"/>
  </r>
  <r>
    <x v="4"/>
    <n v="121"/>
    <s v="MI"/>
    <n v="48207"/>
    <s v="East North Central"/>
    <x v="3"/>
    <s v="Nonprofit"/>
    <s v=" "/>
    <x v="0"/>
    <n v="1891"/>
    <x v="55"/>
    <x v="1"/>
    <s v="11+ years"/>
    <x v="2"/>
    <n v="490990"/>
    <n v="407990"/>
    <n v="329747"/>
    <n v="0.67159616285464097"/>
    <n v="100"/>
    <n v="80"/>
    <n v="0"/>
    <n v="5"/>
    <n v="1"/>
    <n v="3"/>
    <n v="1"/>
    <n v="1"/>
    <n v="8"/>
    <n v="1"/>
    <n v="0"/>
    <n v="0"/>
    <n v="0"/>
    <n v="0"/>
    <s v=" "/>
    <n v="0"/>
    <s v=" "/>
    <n v="0"/>
    <s v=" "/>
    <n v="6"/>
    <n v="10"/>
    <n v="100"/>
    <n v="90"/>
    <n v="0"/>
    <n v="0"/>
    <n v="9.9499999999999993"/>
    <n v="0"/>
    <n v="0"/>
    <n v="0.05"/>
    <n v="0"/>
    <n v="0"/>
    <n v="0"/>
    <n v="0"/>
    <n v="0"/>
    <n v="0"/>
    <n v="0"/>
    <s v=" "/>
    <n v="0"/>
    <s v=" "/>
    <n v="0"/>
    <n v="0"/>
    <n v="0"/>
    <n v="0"/>
    <s v="Yes"/>
    <n v="32000"/>
    <x v="2"/>
  </r>
  <r>
    <x v="4"/>
    <n v="119"/>
    <s v="MI"/>
    <n v="49685"/>
    <s v="East North Central"/>
    <x v="3"/>
    <s v="Nonprofit"/>
    <s v=" "/>
    <x v="0"/>
    <n v="1999"/>
    <x v="5"/>
    <x v="1"/>
    <s v="11+ years"/>
    <x v="3"/>
    <n v="164000"/>
    <n v="12000"/>
    <n v="152000"/>
    <n v="0.92682926829268297"/>
    <n v="100"/>
    <n v="10"/>
    <n v="0"/>
    <n v="0"/>
    <n v="0"/>
    <n v="0"/>
    <n v="0"/>
    <n v="0"/>
    <n v="0"/>
    <n v="0"/>
    <n v="0"/>
    <n v="0"/>
    <n v="0"/>
    <n v="90"/>
    <s v="services through grants"/>
    <n v="0"/>
    <s v=" "/>
    <n v="0"/>
    <s v=" "/>
    <n v="0"/>
    <n v="90"/>
    <n v="100"/>
    <n v="10"/>
    <n v="0"/>
    <n v="0"/>
    <n v="0"/>
    <n v="0"/>
    <n v="0"/>
    <n v="0"/>
    <n v="0"/>
    <n v="0"/>
    <n v="0"/>
    <n v="0"/>
    <n v="0"/>
    <n v="0"/>
    <n v="90"/>
    <s v="Services"/>
    <n v="0"/>
    <s v=" "/>
    <n v="0"/>
    <n v="0"/>
    <n v="0"/>
    <n v="90"/>
    <s v="No"/>
    <s v=" "/>
    <x v="1"/>
  </r>
  <r>
    <x v="4"/>
    <n v="120"/>
    <s v="MI"/>
    <n v="48197"/>
    <s v="East North Central"/>
    <x v="3"/>
    <s v="Nonprofit"/>
    <s v=" "/>
    <x v="0"/>
    <n v="2003"/>
    <x v="36"/>
    <x v="3"/>
    <s v="11+ years"/>
    <x v="3"/>
    <n v="1300000"/>
    <m/>
    <n v="800000"/>
    <n v="0.61538461538461497"/>
    <n v="100"/>
    <n v="0"/>
    <n v="0"/>
    <n v="0"/>
    <n v="0"/>
    <n v="0"/>
    <n v="0"/>
    <n v="0"/>
    <n v="0"/>
    <n v="0"/>
    <n v="0"/>
    <n v="0"/>
    <n v="0"/>
    <n v="100"/>
    <s v="Non-profit"/>
    <n v="0"/>
    <s v=" "/>
    <n v="0"/>
    <s v=" "/>
    <n v="0"/>
    <n v="100"/>
    <n v="100"/>
    <n v="100"/>
    <n v="0"/>
    <n v="0"/>
    <n v="0"/>
    <n v="0"/>
    <n v="0"/>
    <n v="0"/>
    <n v="0"/>
    <n v="0"/>
    <n v="0"/>
    <n v="0"/>
    <n v="0"/>
    <n v="0"/>
    <n v="0"/>
    <s v=" "/>
    <n v="0"/>
    <s v=" "/>
    <n v="0"/>
    <n v="0"/>
    <n v="0"/>
    <n v="0"/>
    <s v="Yes"/>
    <n v="10000"/>
    <x v="2"/>
  </r>
  <r>
    <x v="4"/>
    <n v="139"/>
    <s v="NY"/>
    <n v="14519"/>
    <s v="Middle Atlantic"/>
    <x v="2"/>
    <s v="S Corp"/>
    <s v=" "/>
    <x v="2"/>
    <n v="2009"/>
    <x v="12"/>
    <x v="2"/>
    <s v="11+ years"/>
    <x v="2"/>
    <n v="8500000"/>
    <n v="8500000"/>
    <n v="7900000"/>
    <n v="0.92941176470588205"/>
    <n v="100"/>
    <n v="20"/>
    <n v="5"/>
    <n v="40"/>
    <n v="0"/>
    <n v="15"/>
    <n v="5"/>
    <n v="15"/>
    <n v="0"/>
    <n v="0"/>
    <n v="0"/>
    <n v="0"/>
    <n v="0"/>
    <n v="0"/>
    <s v=" "/>
    <n v="0"/>
    <s v=" "/>
    <n v="0"/>
    <s v=" "/>
    <n v="40"/>
    <n v="15"/>
    <n v="100"/>
    <n v="12"/>
    <n v="0"/>
    <n v="5"/>
    <n v="20"/>
    <n v="2"/>
    <n v="2"/>
    <n v="2"/>
    <n v="0"/>
    <n v="8"/>
    <n v="12"/>
    <n v="0"/>
    <n v="0"/>
    <n v="37"/>
    <n v="0"/>
    <s v=" "/>
    <n v="0"/>
    <s v=" "/>
    <n v="5"/>
    <n v="4"/>
    <n v="57"/>
    <n v="0"/>
    <s v="No"/>
    <s v=" "/>
    <x v="0"/>
  </r>
  <r>
    <x v="4"/>
    <n v="171"/>
    <s v="RI"/>
    <n v="2909"/>
    <s v="New England"/>
    <x v="2"/>
    <s v="Nonprofit"/>
    <s v=" "/>
    <x v="0"/>
    <n v="1996"/>
    <x v="8"/>
    <x v="1"/>
    <s v="11+ years"/>
    <x v="1"/>
    <n v="3769845"/>
    <n v="3247233"/>
    <n v="3949066"/>
    <n v="1.0475406813807999"/>
    <n v="100"/>
    <n v="100"/>
    <n v="0"/>
    <n v="0"/>
    <n v="0"/>
    <n v="0"/>
    <n v="0"/>
    <n v="0"/>
    <n v="0"/>
    <n v="0"/>
    <n v="0"/>
    <n v="0"/>
    <n v="0"/>
    <n v="0"/>
    <s v=" "/>
    <n v="0"/>
    <s v=" "/>
    <n v="0"/>
    <s v=" "/>
    <n v="0"/>
    <n v="0"/>
    <n v="100"/>
    <n v="0"/>
    <n v="100"/>
    <n v="0"/>
    <n v="0"/>
    <n v="0"/>
    <n v="0"/>
    <n v="0"/>
    <n v="0"/>
    <n v="0"/>
    <n v="0"/>
    <n v="0"/>
    <n v="0"/>
    <n v="0"/>
    <n v="0"/>
    <s v=" "/>
    <n v="0"/>
    <s v=" "/>
    <n v="100"/>
    <n v="0"/>
    <n v="0"/>
    <n v="0"/>
    <s v="No"/>
    <s v=" "/>
    <x v="1"/>
  </r>
  <r>
    <x v="4"/>
    <n v="113"/>
    <s v="CA"/>
    <n v="95637"/>
    <s v="Pacific"/>
    <x v="1"/>
    <s v="S Corp"/>
    <s v=" "/>
    <x v="2"/>
    <n v="2007"/>
    <x v="4"/>
    <x v="2"/>
    <s v="11+ years"/>
    <x v="1"/>
    <n v="1300000"/>
    <n v="1245000"/>
    <n v="1262000"/>
    <n v="0.97076923076923105"/>
    <n v="100"/>
    <n v="61"/>
    <n v="0"/>
    <n v="4"/>
    <n v="0"/>
    <n v="0"/>
    <n v="6"/>
    <n v="3"/>
    <n v="0"/>
    <n v="0"/>
    <n v="25"/>
    <n v="0"/>
    <n v="1"/>
    <n v="0"/>
    <s v=" "/>
    <n v="0"/>
    <s v=" "/>
    <n v="0"/>
    <s v=" "/>
    <n v="4"/>
    <n v="29"/>
    <n v="100"/>
    <n v="3"/>
    <n v="0"/>
    <n v="65"/>
    <n v="15"/>
    <n v="0"/>
    <n v="15"/>
    <n v="0"/>
    <n v="0"/>
    <n v="1"/>
    <n v="0"/>
    <n v="0"/>
    <n v="0"/>
    <n v="1"/>
    <n v="0"/>
    <s v=" "/>
    <n v="0"/>
    <s v=" "/>
    <n v="65"/>
    <n v="15"/>
    <n v="2"/>
    <n v="0"/>
    <s v="No"/>
    <s v=" "/>
    <x v="0"/>
  </r>
  <r>
    <x v="4"/>
    <n v="127"/>
    <s v="OR"/>
    <n v="97031"/>
    <s v="Pacific"/>
    <x v="1"/>
    <s v="Nonprofit"/>
    <s v=" "/>
    <x v="0"/>
    <n v="2008"/>
    <x v="17"/>
    <x v="2"/>
    <s v="11+ years"/>
    <x v="3"/>
    <n v="150000"/>
    <n v="70000"/>
    <n v="150000"/>
    <n v="1"/>
    <n v="100"/>
    <n v="100"/>
    <n v="0"/>
    <n v="0"/>
    <n v="0"/>
    <n v="0"/>
    <n v="0"/>
    <n v="0"/>
    <n v="0"/>
    <n v="0"/>
    <n v="0"/>
    <n v="0"/>
    <n v="0"/>
    <n v="0"/>
    <s v=" "/>
    <n v="0"/>
    <s v=" "/>
    <n v="0"/>
    <s v=" "/>
    <n v="0"/>
    <n v="0"/>
    <n v="100"/>
    <n v="100"/>
    <n v="0"/>
    <n v="0"/>
    <n v="0"/>
    <n v="0"/>
    <n v="0"/>
    <n v="0"/>
    <n v="0"/>
    <n v="0"/>
    <n v="0"/>
    <n v="0"/>
    <n v="0"/>
    <n v="0"/>
    <n v="0"/>
    <s v=" "/>
    <n v="0"/>
    <s v=" "/>
    <n v="0"/>
    <n v="0"/>
    <n v="0"/>
    <n v="0"/>
    <s v="Yes"/>
    <n v="4100"/>
    <x v="1"/>
  </r>
  <r>
    <x v="4"/>
    <n v="177"/>
    <s v="CA"/>
    <n v="94560"/>
    <s v="Pacific"/>
    <x v="1"/>
    <s v="Nonprofit"/>
    <s v=" "/>
    <x v="0"/>
    <n v="2009"/>
    <x v="12"/>
    <x v="2"/>
    <s v="11+ years"/>
    <x v="2"/>
    <n v="400000"/>
    <n v="280000"/>
    <n v="380000"/>
    <n v="0.95"/>
    <n v="100"/>
    <n v="100"/>
    <n v="0"/>
    <n v="0"/>
    <n v="0"/>
    <n v="0"/>
    <n v="0"/>
    <n v="0"/>
    <n v="0"/>
    <n v="0"/>
    <n v="0"/>
    <n v="0"/>
    <n v="0"/>
    <n v="0"/>
    <s v=" "/>
    <n v="0"/>
    <s v=" "/>
    <n v="0"/>
    <s v=" "/>
    <n v="0"/>
    <n v="0"/>
    <n v="100"/>
    <n v="64.290000000000006"/>
    <n v="0"/>
    <n v="3.57"/>
    <n v="7.14"/>
    <n v="0"/>
    <n v="25"/>
    <n v="0"/>
    <n v="0"/>
    <n v="0"/>
    <n v="0"/>
    <n v="0"/>
    <n v="0"/>
    <n v="0"/>
    <n v="0"/>
    <s v=" "/>
    <n v="0"/>
    <s v=" "/>
    <n v="3.57"/>
    <n v="25"/>
    <n v="0"/>
    <n v="0"/>
    <s v="Yes"/>
    <n v="10000"/>
    <x v="1"/>
  </r>
  <r>
    <x v="4"/>
    <n v="124"/>
    <s v="DC"/>
    <n v="20018"/>
    <s v="South Atlantic"/>
    <x v="0"/>
    <s v="Nonprofit"/>
    <s v=" "/>
    <x v="0"/>
    <n v="1989"/>
    <x v="15"/>
    <x v="1"/>
    <s v="11+ years"/>
    <x v="3"/>
    <n v="12000000"/>
    <n v="4930660"/>
    <n v="8657218"/>
    <n v="0.72143483333333303"/>
    <n v="100"/>
    <n v="8"/>
    <n v="2"/>
    <n v="0"/>
    <n v="0"/>
    <n v="0"/>
    <n v="0"/>
    <n v="0"/>
    <n v="0"/>
    <n v="0"/>
    <n v="0"/>
    <n v="0"/>
    <n v="0"/>
    <n v="90"/>
    <s v="Meals"/>
    <n v="0"/>
    <s v=" "/>
    <n v="0"/>
    <s v=" "/>
    <n v="0"/>
    <n v="90"/>
    <n v="100"/>
    <n v="0"/>
    <n v="0"/>
    <n v="3"/>
    <n v="1"/>
    <n v="0"/>
    <n v="0"/>
    <n v="0"/>
    <n v="0"/>
    <n v="32"/>
    <n v="0"/>
    <n v="0"/>
    <n v="0"/>
    <n v="0"/>
    <n v="52"/>
    <s v="Other Non-profits"/>
    <n v="12"/>
    <s v=" "/>
    <n v="3"/>
    <n v="0"/>
    <n v="32"/>
    <n v="64"/>
    <s v="Yes"/>
    <s v=" "/>
    <x v="2"/>
  </r>
  <r>
    <x v="4"/>
    <n v="155"/>
    <s v="VA"/>
    <n v="23236"/>
    <s v="South Atlantic"/>
    <x v="0"/>
    <s v="Nonprofit"/>
    <s v=" "/>
    <x v="0"/>
    <n v="2008"/>
    <x v="17"/>
    <x v="2"/>
    <s v="11+ years"/>
    <x v="3"/>
    <n v="1050000"/>
    <n v="1000000"/>
    <n v="100000"/>
    <n v="9.5238095238095205E-2"/>
    <n v="100"/>
    <n v="60"/>
    <n v="0"/>
    <n v="15"/>
    <n v="0"/>
    <n v="5"/>
    <n v="5"/>
    <n v="0"/>
    <n v="10"/>
    <n v="0"/>
    <n v="0"/>
    <n v="0"/>
    <n v="5"/>
    <n v="0"/>
    <s v=" "/>
    <n v="0"/>
    <s v=" "/>
    <n v="0"/>
    <s v=" "/>
    <n v="15"/>
    <n v="15"/>
    <n v="100"/>
    <n v="100"/>
    <n v="0"/>
    <n v="0"/>
    <n v="0"/>
    <n v="0"/>
    <n v="0"/>
    <n v="0"/>
    <n v="0"/>
    <n v="0"/>
    <n v="0"/>
    <n v="0"/>
    <n v="0"/>
    <n v="0"/>
    <n v="0"/>
    <s v=" "/>
    <n v="0"/>
    <s v=" "/>
    <n v="0"/>
    <n v="0"/>
    <n v="0"/>
    <n v="0"/>
    <s v="No"/>
    <s v=" "/>
    <x v="2"/>
  </r>
  <r>
    <x v="4"/>
    <n v="137"/>
    <s v="GA"/>
    <n v="31811"/>
    <s v="South Atlantic"/>
    <x v="0"/>
    <s v="Producer Cooperative"/>
    <s v=" "/>
    <x v="1"/>
    <n v="1966"/>
    <x v="53"/>
    <x v="1"/>
    <s v="11+ years"/>
    <x v="3"/>
    <n v="247000"/>
    <n v="188000"/>
    <n v="188000"/>
    <n v="0.76113360323886603"/>
    <n v="100"/>
    <n v="54"/>
    <n v="1"/>
    <n v="10"/>
    <n v="0"/>
    <n v="0"/>
    <n v="7"/>
    <n v="5"/>
    <n v="10"/>
    <n v="2"/>
    <n v="10"/>
    <n v="0"/>
    <n v="1"/>
    <n v="0"/>
    <s v=" "/>
    <n v="0"/>
    <s v=" "/>
    <n v="0"/>
    <s v=" "/>
    <n v="10"/>
    <n v="28"/>
    <n v="100"/>
    <n v="15"/>
    <n v="0"/>
    <n v="0"/>
    <n v="50"/>
    <n v="0"/>
    <n v="30"/>
    <n v="0"/>
    <n v="5"/>
    <n v="0"/>
    <n v="0"/>
    <n v="0"/>
    <n v="0"/>
    <n v="0"/>
    <n v="0"/>
    <s v=" "/>
    <n v="0"/>
    <s v=" "/>
    <n v="0"/>
    <n v="30"/>
    <n v="5"/>
    <n v="0"/>
    <s v="Yes"/>
    <n v="500"/>
    <x v="0"/>
  </r>
  <r>
    <x v="4"/>
    <n v="102"/>
    <s v="MO"/>
    <n v="63110"/>
    <s v="West North Central"/>
    <x v="3"/>
    <s v="LLC"/>
    <s v=" "/>
    <x v="2"/>
    <n v="2008"/>
    <x v="17"/>
    <x v="2"/>
    <s v="11+ years"/>
    <x v="1"/>
    <n v="838000"/>
    <n v="838000"/>
    <n v="728000"/>
    <n v="0.86873508353221995"/>
    <n v="100"/>
    <n v="56"/>
    <n v="0"/>
    <n v="32"/>
    <n v="0"/>
    <n v="2.2000000000000002"/>
    <n v="5"/>
    <n v="4.8"/>
    <n v="0"/>
    <n v="0"/>
    <n v="0"/>
    <n v="0"/>
    <n v="0"/>
    <n v="0"/>
    <s v=" "/>
    <n v="0"/>
    <s v=" "/>
    <n v="0"/>
    <s v=" "/>
    <n v="32"/>
    <n v="4.8"/>
    <n v="100"/>
    <n v="7"/>
    <n v="0"/>
    <n v="6.5"/>
    <n v="79.7"/>
    <n v="0"/>
    <n v="0"/>
    <n v="0"/>
    <n v="0.8"/>
    <n v="0"/>
    <n v="1"/>
    <n v="0"/>
    <n v="0"/>
    <n v="5"/>
    <n v="0"/>
    <s v=" "/>
    <n v="0"/>
    <s v=" "/>
    <n v="6.5"/>
    <n v="0"/>
    <n v="6.8"/>
    <n v="0"/>
    <s v="No"/>
    <s v=" "/>
    <x v="0"/>
  </r>
  <r>
    <x v="4"/>
    <n v="166"/>
    <s v="MO"/>
    <n v="63113"/>
    <s v="West North Central"/>
    <x v="3"/>
    <s v="Nonprofit"/>
    <s v=" "/>
    <x v="0"/>
    <n v="2010"/>
    <x v="32"/>
    <x v="2"/>
    <s v="11+ years"/>
    <x v="2"/>
    <n v="1800000"/>
    <n v="1200000"/>
    <n v="496000"/>
    <n v="0.275555555555556"/>
    <n v="100"/>
    <n v="40"/>
    <n v="0"/>
    <n v="10"/>
    <n v="5"/>
    <n v="0"/>
    <n v="0"/>
    <n v="0"/>
    <n v="5"/>
    <n v="0"/>
    <n v="40"/>
    <n v="0"/>
    <n v="0"/>
    <n v="0"/>
    <s v=" "/>
    <n v="0"/>
    <s v=" "/>
    <n v="0"/>
    <s v=" "/>
    <n v="15"/>
    <n v="45"/>
    <n v="100"/>
    <n v="20"/>
    <n v="5"/>
    <n v="0"/>
    <n v="5"/>
    <n v="0"/>
    <n v="10"/>
    <n v="0"/>
    <n v="0"/>
    <n v="0"/>
    <n v="0"/>
    <n v="30"/>
    <n v="30"/>
    <n v="0"/>
    <n v="0"/>
    <s v=" "/>
    <n v="0"/>
    <s v=" "/>
    <n v="5"/>
    <n v="10"/>
    <n v="60"/>
    <n v="0"/>
    <s v="No"/>
    <s v=" "/>
    <x v="2"/>
  </r>
  <r>
    <x v="4"/>
    <n v="156"/>
    <s v="CA"/>
    <n v="94124"/>
    <s v="Pacific"/>
    <x v="1"/>
    <s v="C Corp"/>
    <s v=" "/>
    <x v="2"/>
    <n v="1974"/>
    <x v="56"/>
    <x v="1"/>
    <s v="11+ years"/>
    <x v="1"/>
    <n v="49116308"/>
    <n v="48235131"/>
    <n v="48722271"/>
    <n v="0.99197747110796697"/>
    <n v="100"/>
    <n v="95.9"/>
    <n v="0.19"/>
    <n v="0"/>
    <n v="0"/>
    <n v="2.11"/>
    <n v="0.67"/>
    <n v="7.0000000000000007E-2"/>
    <n v="0"/>
    <n v="0"/>
    <n v="0.88"/>
    <n v="0"/>
    <n v="0.18"/>
    <n v="0"/>
    <s v=" "/>
    <n v="0"/>
    <s v=" "/>
    <n v="0"/>
    <s v=" "/>
    <n v="0"/>
    <n v="1.1299999999999999"/>
    <n v="99.999999999999972"/>
    <n v="9.1"/>
    <n v="0"/>
    <n v="66.8"/>
    <n v="13.6"/>
    <n v="1.9"/>
    <n v="0.6"/>
    <n v="3.1"/>
    <n v="0"/>
    <n v="1.3"/>
    <n v="0"/>
    <n v="0.2"/>
    <n v="0"/>
    <n v="0"/>
    <n v="1.6"/>
    <s v="food service hospitality"/>
    <n v="1.8"/>
    <s v=" "/>
    <n v="66.8"/>
    <n v="2.5"/>
    <n v="1.5"/>
    <n v="3.4000000000000004"/>
    <s v="No"/>
    <s v=" "/>
    <x v="0"/>
  </r>
  <r>
    <x v="4"/>
    <n v="154"/>
    <s v="KS"/>
    <n v="66716"/>
    <s v="West North Central"/>
    <x v="3"/>
    <s v="Nonprofit"/>
    <s v=" "/>
    <x v="0"/>
    <n v="2000"/>
    <x v="42"/>
    <x v="1"/>
    <s v="11+ years"/>
    <x v="2"/>
    <n v="950000"/>
    <n v="450000"/>
    <n v="400000"/>
    <n v="0.42105263157894701"/>
    <n v="100"/>
    <n v="88.89"/>
    <n v="0"/>
    <n v="0"/>
    <n v="0"/>
    <n v="0"/>
    <n v="0"/>
    <n v="0"/>
    <n v="0"/>
    <n v="0"/>
    <n v="11.11"/>
    <n v="0"/>
    <n v="0"/>
    <n v="0"/>
    <s v=" "/>
    <n v="0"/>
    <s v=" "/>
    <n v="0"/>
    <s v=" "/>
    <n v="0"/>
    <n v="11.11"/>
    <n v="99.99"/>
    <n v="11.11"/>
    <n v="44.44"/>
    <n v="0"/>
    <n v="0"/>
    <n v="44.44"/>
    <n v="0"/>
    <n v="0"/>
    <n v="0"/>
    <n v="0"/>
    <n v="0"/>
    <n v="0"/>
    <n v="0"/>
    <n v="0"/>
    <n v="0"/>
    <s v=" "/>
    <n v="0"/>
    <s v=" "/>
    <n v="44.44"/>
    <n v="44.44"/>
    <n v="0"/>
    <n v="0"/>
    <s v="Yes"/>
    <n v="10000"/>
    <x v="1"/>
  </r>
  <r>
    <x v="4"/>
    <n v="115"/>
    <s v="CT"/>
    <n v="6706"/>
    <s v="New England"/>
    <x v="2"/>
    <s v="Nonprofit"/>
    <s v="multi-stakeholder cooperative"/>
    <x v="0"/>
    <n v="2007"/>
    <x v="4"/>
    <x v="2"/>
    <s v="11+ years"/>
    <x v="2"/>
    <n v="293000"/>
    <n v="57000"/>
    <n v="246000"/>
    <n v="0.83959044368600699"/>
    <n v="100.02"/>
    <n v="73.680000000000007"/>
    <n v="0"/>
    <n v="5.26"/>
    <n v="0.88"/>
    <n v="3.95"/>
    <n v="0.88"/>
    <n v="0"/>
    <n v="1.75"/>
    <n v="0"/>
    <n v="0.44"/>
    <n v="0"/>
    <n v="0.88"/>
    <n v="12.3"/>
    <s v="missing"/>
    <n v="0"/>
    <s v=" "/>
    <n v="0"/>
    <s v=" "/>
    <n v="6.14"/>
    <n v="15.370000000000001"/>
    <n v="99.719999999999985"/>
    <n v="75.44"/>
    <n v="0"/>
    <n v="0"/>
    <n v="0.88"/>
    <n v="0"/>
    <n v="0"/>
    <n v="0"/>
    <n v="0"/>
    <n v="8.77"/>
    <n v="0"/>
    <n v="0"/>
    <n v="0"/>
    <n v="2.63"/>
    <n v="0"/>
    <s v=" "/>
    <n v="12"/>
    <s v="resolving missing percent"/>
    <n v="0"/>
    <n v="0"/>
    <n v="11.399999999999999"/>
    <n v="12"/>
    <s v="Yes"/>
    <n v="2000"/>
    <x v="1"/>
  </r>
  <r>
    <x v="4"/>
    <n v="116"/>
    <s v="MI"/>
    <n v="49616"/>
    <s v="East North Central"/>
    <x v="3"/>
    <s v="Nonprofit"/>
    <s v=" "/>
    <x v="0"/>
    <n v="2010"/>
    <x v="32"/>
    <x v="2"/>
    <s v="11+ years"/>
    <x v="3"/>
    <n v="180000"/>
    <m/>
    <n v="151000"/>
    <n v="0.83888888888888902"/>
    <m/>
    <m/>
    <m/>
    <m/>
    <m/>
    <m/>
    <m/>
    <m/>
    <m/>
    <m/>
    <m/>
    <m/>
    <m/>
    <m/>
    <m/>
    <m/>
    <m/>
    <m/>
    <m/>
    <m/>
    <m/>
    <n v="0"/>
    <m/>
    <m/>
    <m/>
    <m/>
    <m/>
    <m/>
    <m/>
    <m/>
    <m/>
    <m/>
    <m/>
    <m/>
    <m/>
    <m/>
    <m/>
    <m/>
    <m/>
    <m/>
    <m/>
    <m/>
    <m/>
    <s v="No"/>
    <s v=" "/>
    <x v="0"/>
  </r>
  <r>
    <x v="4"/>
    <n v="196"/>
    <s v="MI"/>
    <n v="49657"/>
    <s v="East North Central"/>
    <x v="3"/>
    <s v="LLC"/>
    <s v=" "/>
    <x v="2"/>
    <n v="2006"/>
    <x v="22"/>
    <x v="2"/>
    <s v="11+ years"/>
    <x v="3"/>
    <m/>
    <m/>
    <m/>
    <s v=" "/>
    <m/>
    <m/>
    <m/>
    <m/>
    <m/>
    <m/>
    <m/>
    <m/>
    <m/>
    <m/>
    <m/>
    <m/>
    <m/>
    <m/>
    <m/>
    <m/>
    <m/>
    <m/>
    <m/>
    <m/>
    <m/>
    <n v="0"/>
    <m/>
    <m/>
    <m/>
    <m/>
    <m/>
    <m/>
    <m/>
    <m/>
    <m/>
    <m/>
    <m/>
    <m/>
    <m/>
    <m/>
    <m/>
    <m/>
    <m/>
    <m/>
    <m/>
    <m/>
    <m/>
    <m/>
    <m/>
    <x v="3"/>
  </r>
  <r>
    <x v="4"/>
    <n v="198"/>
    <s v="MI"/>
    <n v="49612"/>
    <s v="East North Central"/>
    <x v="3"/>
    <s v="LLC"/>
    <s v=" "/>
    <x v="2"/>
    <n v="1994"/>
    <x v="16"/>
    <x v="1"/>
    <s v="11+ years"/>
    <x v="3"/>
    <m/>
    <m/>
    <m/>
    <s v=" "/>
    <m/>
    <m/>
    <m/>
    <m/>
    <m/>
    <m/>
    <m/>
    <m/>
    <m/>
    <m/>
    <m/>
    <m/>
    <m/>
    <m/>
    <m/>
    <m/>
    <m/>
    <m/>
    <m/>
    <m/>
    <m/>
    <n v="0"/>
    <m/>
    <m/>
    <m/>
    <m/>
    <m/>
    <m/>
    <m/>
    <m/>
    <m/>
    <m/>
    <m/>
    <m/>
    <m/>
    <m/>
    <m/>
    <m/>
    <m/>
    <m/>
    <m/>
    <m/>
    <m/>
    <m/>
    <m/>
    <x v="3"/>
  </r>
  <r>
    <x v="4"/>
    <n v="201"/>
    <s v="MI"/>
    <n v="49505"/>
    <s v="East North Central"/>
    <x v="3"/>
    <s v="Nonprofit"/>
    <s v=" "/>
    <x v="0"/>
    <n v="2002"/>
    <x v="10"/>
    <x v="3"/>
    <s v="11+ years"/>
    <x v="2"/>
    <m/>
    <m/>
    <m/>
    <s v=" "/>
    <m/>
    <m/>
    <m/>
    <m/>
    <m/>
    <m/>
    <m/>
    <m/>
    <m/>
    <m/>
    <m/>
    <m/>
    <m/>
    <m/>
    <m/>
    <m/>
    <m/>
    <m/>
    <m/>
    <m/>
    <m/>
    <n v="0"/>
    <m/>
    <m/>
    <m/>
    <m/>
    <m/>
    <m/>
    <m/>
    <m/>
    <m/>
    <m/>
    <m/>
    <m/>
    <m/>
    <m/>
    <m/>
    <m/>
    <m/>
    <m/>
    <m/>
    <m/>
    <m/>
    <m/>
    <m/>
    <x v="3"/>
  </r>
  <r>
    <x v="4"/>
    <n v="197"/>
    <s v="NY"/>
    <n v="14213"/>
    <s v="Middle Atlantic"/>
    <x v="2"/>
    <s v="Nonprofit"/>
    <s v=" "/>
    <x v="0"/>
    <n v="2004"/>
    <x v="6"/>
    <x v="3"/>
    <s v="11+ years"/>
    <x v="3"/>
    <m/>
    <m/>
    <m/>
    <s v=" "/>
    <m/>
    <m/>
    <m/>
    <m/>
    <m/>
    <m/>
    <m/>
    <m/>
    <m/>
    <m/>
    <m/>
    <m/>
    <m/>
    <m/>
    <m/>
    <m/>
    <m/>
    <m/>
    <m/>
    <m/>
    <m/>
    <n v="0"/>
    <m/>
    <m/>
    <m/>
    <m/>
    <m/>
    <m/>
    <m/>
    <m/>
    <m/>
    <m/>
    <m/>
    <m/>
    <m/>
    <m/>
    <m/>
    <m/>
    <m/>
    <m/>
    <m/>
    <m/>
    <m/>
    <m/>
    <m/>
    <x v="3"/>
  </r>
  <r>
    <x v="4"/>
    <n v="191"/>
    <s v="NH"/>
    <n v="3825"/>
    <s v="New England"/>
    <x v="2"/>
    <s v="S Corp"/>
    <s v=" "/>
    <x v="2"/>
    <n v="1985"/>
    <x v="47"/>
    <x v="1"/>
    <s v="11+ years"/>
    <x v="1"/>
    <m/>
    <m/>
    <m/>
    <m/>
    <m/>
    <m/>
    <m/>
    <m/>
    <m/>
    <m/>
    <m/>
    <m/>
    <m/>
    <m/>
    <m/>
    <m/>
    <m/>
    <m/>
    <m/>
    <m/>
    <m/>
    <m/>
    <m/>
    <m/>
    <m/>
    <n v="0"/>
    <m/>
    <m/>
    <m/>
    <m/>
    <m/>
    <m/>
    <m/>
    <m/>
    <m/>
    <m/>
    <m/>
    <m/>
    <m/>
    <m/>
    <m/>
    <m/>
    <m/>
    <m/>
    <m/>
    <m/>
    <m/>
    <m/>
    <m/>
    <x v="3"/>
  </r>
  <r>
    <x v="4"/>
    <n v="185"/>
    <s v="MA"/>
    <n v="2111"/>
    <s v="New England"/>
    <x v="2"/>
    <s v="Nonprofit"/>
    <s v=" "/>
    <x v="0"/>
    <n v="2005"/>
    <x v="11"/>
    <x v="3"/>
    <s v="11+ years"/>
    <x v="2"/>
    <m/>
    <m/>
    <m/>
    <s v=" "/>
    <m/>
    <m/>
    <m/>
    <m/>
    <m/>
    <m/>
    <m/>
    <m/>
    <m/>
    <m/>
    <m/>
    <m/>
    <m/>
    <m/>
    <m/>
    <m/>
    <m/>
    <m/>
    <m/>
    <m/>
    <m/>
    <n v="0"/>
    <m/>
    <m/>
    <m/>
    <m/>
    <m/>
    <m/>
    <m/>
    <m/>
    <m/>
    <m/>
    <m/>
    <m/>
    <m/>
    <m/>
    <m/>
    <m/>
    <m/>
    <m/>
    <m/>
    <m/>
    <m/>
    <m/>
    <m/>
    <x v="3"/>
  </r>
  <r>
    <x v="4"/>
    <n v="133"/>
    <s v="VA"/>
    <n v="22905"/>
    <s v="South Atlantic"/>
    <x v="0"/>
    <s v="Nonprofit"/>
    <s v=" "/>
    <x v="0"/>
    <n v="2009"/>
    <x v="12"/>
    <x v="2"/>
    <s v="11+ years"/>
    <x v="3"/>
    <m/>
    <m/>
    <m/>
    <s v=" "/>
    <m/>
    <m/>
    <m/>
    <m/>
    <m/>
    <m/>
    <m/>
    <m/>
    <m/>
    <m/>
    <m/>
    <m/>
    <m/>
    <m/>
    <m/>
    <m/>
    <m/>
    <m/>
    <m/>
    <m/>
    <m/>
    <n v="0"/>
    <m/>
    <m/>
    <m/>
    <m/>
    <m/>
    <m/>
    <m/>
    <m/>
    <m/>
    <m/>
    <m/>
    <m/>
    <m/>
    <m/>
    <m/>
    <m/>
    <m/>
    <m/>
    <m/>
    <m/>
    <m/>
    <s v="No"/>
    <s v=" "/>
    <x v="1"/>
  </r>
  <r>
    <x v="4"/>
    <n v="199"/>
    <s v="NE"/>
    <n v="68112"/>
    <s v="West North Central"/>
    <x v="3"/>
    <s v="Nonprofit"/>
    <s v=" "/>
    <x v="0"/>
    <n v="2010"/>
    <x v="32"/>
    <x v="2"/>
    <s v="11+ years"/>
    <x v="3"/>
    <m/>
    <m/>
    <m/>
    <s v=" "/>
    <m/>
    <m/>
    <m/>
    <m/>
    <m/>
    <m/>
    <m/>
    <m/>
    <m/>
    <m/>
    <m/>
    <m/>
    <m/>
    <m/>
    <m/>
    <m/>
    <m/>
    <m/>
    <m/>
    <m/>
    <m/>
    <n v="0"/>
    <m/>
    <m/>
    <m/>
    <m/>
    <m/>
    <m/>
    <m/>
    <m/>
    <m/>
    <m/>
    <m/>
    <m/>
    <m/>
    <m/>
    <m/>
    <m/>
    <m/>
    <m/>
    <m/>
    <m/>
    <m/>
    <m/>
    <m/>
    <x v="3"/>
  </r>
  <r>
    <x v="4"/>
    <n v="186"/>
    <s v="IA"/>
    <n v="50010"/>
    <s v="West North Central"/>
    <x v="3"/>
    <s v="Nonprofit"/>
    <s v=" "/>
    <x v="0"/>
    <n v="2004"/>
    <x v="6"/>
    <x v="3"/>
    <s v="11+ years"/>
    <x v="3"/>
    <m/>
    <m/>
    <m/>
    <s v=" "/>
    <m/>
    <m/>
    <m/>
    <m/>
    <m/>
    <m/>
    <m/>
    <m/>
    <m/>
    <m/>
    <m/>
    <m/>
    <m/>
    <m/>
    <m/>
    <m/>
    <m/>
    <m/>
    <m/>
    <m/>
    <m/>
    <n v="0"/>
    <m/>
    <m/>
    <m/>
    <m/>
    <m/>
    <m/>
    <m/>
    <m/>
    <m/>
    <m/>
    <m/>
    <m/>
    <m/>
    <m/>
    <m/>
    <m/>
    <m/>
    <m/>
    <m/>
    <m/>
    <m/>
    <m/>
    <m/>
    <x v="3"/>
  </r>
  <r>
    <x v="4"/>
    <n v="141"/>
    <s v="NC"/>
    <n v="28607"/>
    <s v="South Atlantic"/>
    <x v="0"/>
    <s v="Nonprofit"/>
    <s v=" "/>
    <x v="0"/>
    <n v="2017"/>
    <x v="24"/>
    <x v="4"/>
    <s v="3 - 5 years"/>
    <x v="3"/>
    <n v="965458"/>
    <n v="873350"/>
    <n v="870087"/>
    <n v="0.90121683180418"/>
    <n v="100.00000000000001"/>
    <n v="33.68"/>
    <n v="0.08"/>
    <n v="24.67"/>
    <n v="0.23"/>
    <n v="6.04"/>
    <n v="3.53"/>
    <n v="0.49"/>
    <n v="5.27"/>
    <n v="2.54"/>
    <n v="6.08"/>
    <n v="0"/>
    <n v="10.57"/>
    <n v="1.87"/>
    <s v="CSA shares"/>
    <n v="4.75"/>
    <s v="prepared dishes"/>
    <n v="0.2"/>
    <s v=" "/>
    <n v="24.900000000000002"/>
    <n v="31.770000000000003"/>
    <n v="100.01"/>
    <n v="93.78"/>
    <n v="0"/>
    <n v="0"/>
    <n v="2.06"/>
    <n v="0"/>
    <n v="0"/>
    <n v="0"/>
    <n v="0"/>
    <n v="0"/>
    <n v="0"/>
    <n v="0"/>
    <n v="0"/>
    <n v="1.5"/>
    <n v="2.67"/>
    <s v=" "/>
    <n v="0"/>
    <s v=" "/>
    <n v="0"/>
    <n v="0"/>
    <n v="1.5"/>
    <n v="2.67"/>
    <s v="Yes"/>
    <n v="10190.799999999999"/>
    <x v="1"/>
  </r>
  <r>
    <x v="4"/>
    <n v="172"/>
    <s v="MI"/>
    <n v="48506"/>
    <s v="East North Central"/>
    <x v="3"/>
    <s v="Nonprofit"/>
    <s v=" "/>
    <x v="0"/>
    <n v="2016"/>
    <x v="25"/>
    <x v="4"/>
    <s v="3 - 5 years"/>
    <x v="2"/>
    <n v="1241726"/>
    <n v="343726"/>
    <n v="1004000"/>
    <n v="0.80855196718116595"/>
    <n v="100"/>
    <n v="40"/>
    <n v="40"/>
    <n v="10"/>
    <n v="0"/>
    <n v="5"/>
    <n v="5"/>
    <n v="0"/>
    <n v="0"/>
    <n v="0"/>
    <n v="0"/>
    <n v="0"/>
    <n v="0"/>
    <n v="0"/>
    <s v=" "/>
    <n v="0"/>
    <s v=" "/>
    <n v="0"/>
    <s v=" "/>
    <n v="10"/>
    <n v="0"/>
    <n v="100"/>
    <n v="10"/>
    <n v="0"/>
    <n v="0"/>
    <n v="0"/>
    <n v="0"/>
    <n v="0"/>
    <n v="0"/>
    <n v="0"/>
    <n v="40"/>
    <n v="0"/>
    <n v="0"/>
    <n v="0"/>
    <n v="0"/>
    <n v="50"/>
    <s v="Delivered direct to consumer, but purchased by organization"/>
    <n v="0"/>
    <s v=" "/>
    <n v="0"/>
    <n v="0"/>
    <n v="40"/>
    <n v="50"/>
    <s v="Yes"/>
    <n v="5000"/>
    <x v="2"/>
  </r>
  <r>
    <x v="4"/>
    <n v="105"/>
    <s v="IL"/>
    <n v="62918"/>
    <s v="East North Central"/>
    <x v="3"/>
    <s v="LLC"/>
    <s v=" "/>
    <x v="2"/>
    <n v="2017"/>
    <x v="24"/>
    <x v="4"/>
    <s v="3 - 5 years"/>
    <x v="3"/>
    <n v="202000"/>
    <n v="171000"/>
    <n v="35000"/>
    <n v="0.173267326732673"/>
    <n v="100"/>
    <n v="30"/>
    <n v="5"/>
    <n v="20"/>
    <n v="0"/>
    <n v="3"/>
    <n v="2"/>
    <n v="5"/>
    <n v="14"/>
    <n v="3"/>
    <n v="13"/>
    <n v="0"/>
    <n v="5"/>
    <n v="0"/>
    <s v=" "/>
    <n v="0"/>
    <s v=" "/>
    <n v="0"/>
    <s v=" "/>
    <n v="20"/>
    <n v="40"/>
    <n v="100"/>
    <n v="90"/>
    <n v="0"/>
    <n v="0"/>
    <n v="5"/>
    <n v="0"/>
    <n v="0"/>
    <n v="0"/>
    <n v="0"/>
    <n v="0"/>
    <n v="0"/>
    <n v="0"/>
    <n v="0"/>
    <n v="5"/>
    <n v="0"/>
    <s v=" "/>
    <n v="0"/>
    <s v=" "/>
    <n v="0"/>
    <n v="0"/>
    <n v="5"/>
    <n v="0"/>
    <s v="No"/>
    <s v=" "/>
    <x v="0"/>
  </r>
  <r>
    <x v="4"/>
    <n v="153"/>
    <s v="MI"/>
    <n v="49221"/>
    <s v="East North Central"/>
    <x v="3"/>
    <s v="LLC"/>
    <s v=" "/>
    <x v="2"/>
    <n v="2018"/>
    <x v="23"/>
    <x v="4"/>
    <s v="3 - 5 years"/>
    <x v="1"/>
    <n v="70000"/>
    <n v="70000"/>
    <n v="55000"/>
    <n v="0.78571428571428603"/>
    <n v="100"/>
    <n v="0"/>
    <n v="80"/>
    <n v="0"/>
    <n v="0"/>
    <n v="0"/>
    <n v="0"/>
    <n v="0"/>
    <n v="0"/>
    <n v="5"/>
    <n v="15"/>
    <n v="0"/>
    <n v="0"/>
    <n v="0"/>
    <s v=" "/>
    <n v="0"/>
    <s v=" "/>
    <n v="0"/>
    <s v=" "/>
    <n v="0"/>
    <n v="20"/>
    <n v="100"/>
    <n v="20"/>
    <n v="10"/>
    <n v="70"/>
    <n v="0"/>
    <n v="0"/>
    <n v="0"/>
    <n v="0"/>
    <n v="0"/>
    <n v="0"/>
    <n v="0"/>
    <n v="0"/>
    <n v="0"/>
    <n v="0"/>
    <n v="0"/>
    <s v=" "/>
    <n v="0"/>
    <s v=" "/>
    <n v="80"/>
    <n v="0"/>
    <n v="0"/>
    <n v="0"/>
    <s v="No"/>
    <s v=" "/>
    <x v="0"/>
  </r>
  <r>
    <x v="4"/>
    <n v="135"/>
    <s v="WI"/>
    <n v="54759"/>
    <s v="East North Central"/>
    <x v="3"/>
    <s v="Nonprofit"/>
    <s v=" "/>
    <x v="0"/>
    <n v="2017"/>
    <x v="24"/>
    <x v="4"/>
    <s v="3 - 5 years"/>
    <x v="2"/>
    <n v="40000"/>
    <n v="31778"/>
    <n v="38000"/>
    <n v="0.95"/>
    <n v="100"/>
    <n v="55"/>
    <n v="0"/>
    <n v="40"/>
    <n v="0"/>
    <n v="0"/>
    <n v="2"/>
    <n v="0"/>
    <n v="3"/>
    <n v="0"/>
    <n v="0"/>
    <n v="0"/>
    <n v="0"/>
    <n v="0"/>
    <s v=" "/>
    <n v="0"/>
    <s v=" "/>
    <n v="0"/>
    <s v=" "/>
    <n v="40"/>
    <n v="3"/>
    <n v="100"/>
    <n v="60"/>
    <n v="0"/>
    <n v="0"/>
    <n v="15"/>
    <n v="0"/>
    <n v="0"/>
    <n v="0"/>
    <n v="1"/>
    <n v="10"/>
    <n v="0"/>
    <n v="0"/>
    <n v="0"/>
    <n v="14"/>
    <n v="0"/>
    <s v=" "/>
    <n v="0"/>
    <s v=" "/>
    <n v="0"/>
    <n v="0"/>
    <n v="25"/>
    <n v="0"/>
    <s v="Yes"/>
    <n v="1600"/>
    <x v="1"/>
  </r>
  <r>
    <x v="4"/>
    <n v="152"/>
    <s v="MI"/>
    <n v="48205"/>
    <s v="East North Central"/>
    <x v="3"/>
    <s v="LLC"/>
    <s v=" "/>
    <x v="2"/>
    <n v="2017"/>
    <x v="24"/>
    <x v="4"/>
    <s v="3 - 5 years"/>
    <x v="3"/>
    <n v="30600"/>
    <n v="18000"/>
    <n v="25000"/>
    <n v="0.81699346405228801"/>
    <n v="100"/>
    <n v="90"/>
    <n v="6"/>
    <n v="0"/>
    <n v="0"/>
    <n v="0"/>
    <n v="1"/>
    <n v="0"/>
    <n v="0"/>
    <n v="0"/>
    <n v="0"/>
    <n v="0"/>
    <n v="3"/>
    <n v="0"/>
    <s v=" "/>
    <n v="0"/>
    <s v=" "/>
    <n v="0"/>
    <s v=" "/>
    <n v="0"/>
    <n v="3"/>
    <n v="100"/>
    <n v="90"/>
    <n v="0"/>
    <n v="0"/>
    <n v="0"/>
    <n v="0"/>
    <n v="0"/>
    <n v="0"/>
    <n v="0"/>
    <n v="5"/>
    <n v="0"/>
    <n v="0"/>
    <n v="5"/>
    <n v="0"/>
    <n v="0"/>
    <s v=" "/>
    <n v="0"/>
    <s v=" "/>
    <n v="0"/>
    <n v="0"/>
    <n v="10"/>
    <n v="0"/>
    <s v="No"/>
    <s v=" "/>
    <x v="1"/>
  </r>
  <r>
    <x v="4"/>
    <n v="151"/>
    <s v="OH"/>
    <n v="44074"/>
    <s v="East North Central"/>
    <x v="3"/>
    <s v="Nonprofit"/>
    <s v=" "/>
    <x v="0"/>
    <n v="2016"/>
    <x v="25"/>
    <x v="4"/>
    <s v="3 - 5 years"/>
    <x v="1"/>
    <n v="657085.77"/>
    <n v="569111.74"/>
    <n v="648223.71"/>
    <n v="0.98651308488996803"/>
    <n v="99.999999999999986"/>
    <n v="88.75"/>
    <n v="0.88"/>
    <n v="0.35"/>
    <n v="0"/>
    <n v="2.64"/>
    <n v="0.88"/>
    <n v="0.53"/>
    <n v="0.35"/>
    <n v="0"/>
    <n v="5.62"/>
    <n v="0"/>
    <n v="0"/>
    <n v="0"/>
    <s v=" "/>
    <n v="0"/>
    <s v=" "/>
    <n v="0"/>
    <s v=" "/>
    <n v="0.35"/>
    <n v="6.5"/>
    <n v="100"/>
    <n v="7"/>
    <n v="19"/>
    <n v="19"/>
    <n v="9"/>
    <n v="3"/>
    <n v="4"/>
    <n v="4"/>
    <n v="3"/>
    <n v="24"/>
    <n v="4"/>
    <n v="4"/>
    <n v="0"/>
    <n v="0"/>
    <n v="0"/>
    <s v=" "/>
    <n v="0"/>
    <s v=" "/>
    <n v="38"/>
    <n v="7"/>
    <n v="35"/>
    <n v="0"/>
    <s v="No"/>
    <s v=" "/>
    <x v="2"/>
  </r>
  <r>
    <x v="4"/>
    <n v="117"/>
    <s v="PA"/>
    <n v="16823"/>
    <s v="Middle Atlantic"/>
    <x v="2"/>
    <s v="Nonprofit"/>
    <s v=" "/>
    <x v="0"/>
    <n v="2018"/>
    <x v="23"/>
    <x v="4"/>
    <s v="3 - 5 years"/>
    <x v="1"/>
    <n v="60220"/>
    <n v="31126"/>
    <n v="60000"/>
    <n v="0.99634672866157403"/>
    <n v="100"/>
    <n v="15"/>
    <n v="0"/>
    <n v="65"/>
    <n v="0"/>
    <n v="12"/>
    <n v="8"/>
    <n v="0"/>
    <n v="0"/>
    <n v="0"/>
    <n v="0"/>
    <n v="0"/>
    <n v="0"/>
    <n v="0"/>
    <s v=" "/>
    <n v="0"/>
    <s v=" "/>
    <n v="0"/>
    <s v=" "/>
    <n v="65"/>
    <n v="0"/>
    <n v="100"/>
    <n v="25"/>
    <n v="0"/>
    <n v="0"/>
    <n v="75"/>
    <n v="0"/>
    <n v="0"/>
    <n v="0"/>
    <n v="0"/>
    <n v="0"/>
    <n v="0"/>
    <n v="0"/>
    <n v="0"/>
    <n v="0"/>
    <n v="0"/>
    <s v=" "/>
    <n v="0"/>
    <s v=" "/>
    <n v="0"/>
    <n v="0"/>
    <n v="0"/>
    <n v="0"/>
    <s v="No"/>
    <s v=" "/>
    <x v="1"/>
  </r>
  <r>
    <x v="4"/>
    <n v="130"/>
    <s v="NV"/>
    <n v="89407"/>
    <s v="Mountain"/>
    <x v="1"/>
    <s v="Nonprofit"/>
    <s v=" "/>
    <x v="0"/>
    <n v="2016"/>
    <x v="25"/>
    <x v="4"/>
    <s v="3 - 5 years"/>
    <x v="3"/>
    <n v="200000"/>
    <n v="127000"/>
    <n v="95000"/>
    <n v="0.47499999999999998"/>
    <n v="100"/>
    <n v="70"/>
    <n v="0"/>
    <n v="10"/>
    <n v="0"/>
    <n v="0"/>
    <n v="5"/>
    <n v="0"/>
    <n v="13"/>
    <n v="2"/>
    <n v="0"/>
    <n v="0"/>
    <n v="0"/>
    <n v="0"/>
    <s v=" "/>
    <n v="0"/>
    <s v=" "/>
    <n v="0"/>
    <s v=" "/>
    <n v="10"/>
    <n v="15"/>
    <n v="100"/>
    <n v="75"/>
    <n v="0"/>
    <n v="0"/>
    <n v="10"/>
    <n v="0"/>
    <n v="0"/>
    <n v="0"/>
    <n v="0"/>
    <n v="0"/>
    <n v="0"/>
    <n v="0"/>
    <n v="0"/>
    <n v="15"/>
    <n v="0"/>
    <s v=" "/>
    <n v="0"/>
    <s v=" "/>
    <n v="0"/>
    <n v="0"/>
    <n v="15"/>
    <n v="0"/>
    <s v="No"/>
    <s v=" "/>
    <x v="0"/>
  </r>
  <r>
    <x v="4"/>
    <n v="160"/>
    <s v="RI"/>
    <n v="2909"/>
    <s v="New England"/>
    <x v="2"/>
    <s v="Other"/>
    <s v=" "/>
    <x v="3"/>
    <n v="2018"/>
    <x v="23"/>
    <x v="4"/>
    <s v="3 - 5 years"/>
    <x v="1"/>
    <n v="530000"/>
    <n v="10000"/>
    <n v="322708"/>
    <n v="0.60888301886792495"/>
    <n v="100"/>
    <n v="100"/>
    <n v="0"/>
    <n v="0"/>
    <n v="0"/>
    <n v="0"/>
    <n v="0"/>
    <n v="0"/>
    <n v="0"/>
    <n v="0"/>
    <n v="0"/>
    <n v="0"/>
    <n v="0"/>
    <n v="0"/>
    <s v=" "/>
    <n v="0"/>
    <s v=" "/>
    <n v="0"/>
    <s v=" "/>
    <n v="0"/>
    <n v="0"/>
    <n v="100"/>
    <n v="0"/>
    <n v="0"/>
    <n v="0"/>
    <n v="0"/>
    <n v="0"/>
    <n v="0"/>
    <n v="0"/>
    <n v="0"/>
    <n v="0"/>
    <n v="0"/>
    <n v="0"/>
    <n v="0"/>
    <n v="100"/>
    <n v="0"/>
    <s v=" "/>
    <n v="0"/>
    <s v=" "/>
    <n v="0"/>
    <n v="0"/>
    <n v="100"/>
    <n v="0"/>
    <s v="No"/>
    <s v=" "/>
    <x v="1"/>
  </r>
  <r>
    <x v="4"/>
    <n v="131"/>
    <s v="OR"/>
    <n v="97103"/>
    <s v="Pacific"/>
    <x v="1"/>
    <s v="Nonprofit"/>
    <s v=" "/>
    <x v="0"/>
    <n v="2018"/>
    <x v="23"/>
    <x v="4"/>
    <s v="3 - 5 years"/>
    <x v="3"/>
    <n v="278000"/>
    <n v="180000"/>
    <n v="298000"/>
    <n v="1.0719424460431699"/>
    <n v="100.01"/>
    <n v="25.56"/>
    <n v="0"/>
    <n v="21.67"/>
    <n v="5.56"/>
    <n v="4.4400000000000004"/>
    <n v="4.4400000000000004"/>
    <n v="1.67"/>
    <n v="0"/>
    <n v="0"/>
    <n v="28.89"/>
    <n v="0"/>
    <n v="7.78"/>
    <n v="0"/>
    <s v=" "/>
    <n v="0"/>
    <s v=" "/>
    <n v="0"/>
    <s v=" "/>
    <n v="27.23"/>
    <n v="38.340000000000003"/>
    <n v="100"/>
    <n v="99"/>
    <n v="0"/>
    <n v="0"/>
    <n v="1"/>
    <n v="0"/>
    <n v="0"/>
    <n v="0"/>
    <n v="0"/>
    <n v="0"/>
    <n v="0"/>
    <n v="0"/>
    <n v="0"/>
    <n v="0"/>
    <n v="0"/>
    <s v=" "/>
    <n v="0"/>
    <s v=" "/>
    <n v="0"/>
    <n v="0"/>
    <n v="0"/>
    <n v="0"/>
    <s v="Yes"/>
    <n v="10000"/>
    <x v="1"/>
  </r>
  <r>
    <x v="4"/>
    <n v="103"/>
    <s v="AK"/>
    <n v="99603"/>
    <s v="Pacific"/>
    <x v="1"/>
    <s v="Nonprofit"/>
    <s v=" "/>
    <x v="0"/>
    <n v="2016"/>
    <x v="25"/>
    <x v="4"/>
    <s v="3 - 5 years"/>
    <x v="3"/>
    <n v="169500"/>
    <n v="159000"/>
    <m/>
    <s v=" "/>
    <n v="100.00000000000001"/>
    <n v="36.43"/>
    <n v="9.43"/>
    <n v="8.0500000000000007"/>
    <n v="5.58"/>
    <n v="0"/>
    <n v="1.59"/>
    <n v="0"/>
    <n v="16.29"/>
    <n v="8.3699999999999992"/>
    <n v="2.2599999999999998"/>
    <n v="0"/>
    <n v="0.63"/>
    <n v="11.37"/>
    <s v="Flowers, starts, plants"/>
    <n v="0"/>
    <s v=" "/>
    <n v="0"/>
    <s v=" "/>
    <n v="13.63"/>
    <n v="38.919999999999995"/>
    <n v="100"/>
    <n v="95"/>
    <n v="0"/>
    <n v="0"/>
    <n v="0"/>
    <n v="0"/>
    <n v="0"/>
    <n v="0"/>
    <n v="0"/>
    <n v="0"/>
    <n v="0"/>
    <n v="0"/>
    <n v="0"/>
    <n v="0"/>
    <n v="5"/>
    <s v="bed and breakies"/>
    <n v="0"/>
    <s v=" "/>
    <n v="0"/>
    <n v="0"/>
    <n v="0"/>
    <n v="5"/>
    <s v="No"/>
    <s v=" "/>
    <x v="0"/>
  </r>
  <r>
    <x v="4"/>
    <n v="163"/>
    <s v="MD"/>
    <n v="21213"/>
    <s v="South Atlantic"/>
    <x v="0"/>
    <s v="Nonprofit"/>
    <s v=" "/>
    <x v="0"/>
    <n v="2016"/>
    <x v="25"/>
    <x v="4"/>
    <s v="3 - 5 years"/>
    <x v="3"/>
    <n v="620000"/>
    <n v="80000"/>
    <n v="620000"/>
    <n v="1"/>
    <n v="100"/>
    <n v="95"/>
    <n v="0"/>
    <n v="0"/>
    <n v="0"/>
    <n v="0"/>
    <n v="2"/>
    <n v="0"/>
    <n v="2"/>
    <n v="1"/>
    <n v="0"/>
    <n v="0"/>
    <n v="0"/>
    <n v="0"/>
    <s v=" "/>
    <n v="0"/>
    <s v=" "/>
    <n v="0"/>
    <s v=" "/>
    <n v="0"/>
    <n v="3"/>
    <n v="100"/>
    <n v="90"/>
    <n v="0"/>
    <n v="0"/>
    <n v="0"/>
    <n v="0"/>
    <n v="0"/>
    <n v="0"/>
    <n v="0"/>
    <n v="0"/>
    <n v="0"/>
    <n v="5"/>
    <n v="5"/>
    <n v="0"/>
    <n v="0"/>
    <s v=" "/>
    <n v="0"/>
    <s v=" "/>
    <n v="0"/>
    <n v="0"/>
    <n v="10"/>
    <n v="0"/>
    <s v="Yes"/>
    <n v="12000"/>
    <x v="1"/>
  </r>
  <r>
    <x v="4"/>
    <n v="112"/>
    <s v="NC"/>
    <n v="28456"/>
    <s v="South Atlantic"/>
    <x v="0"/>
    <s v="Nonprofit"/>
    <s v=" "/>
    <x v="0"/>
    <n v="2006"/>
    <x v="25"/>
    <x v="4"/>
    <s v="3 - 5 years"/>
    <x v="3"/>
    <n v="345000"/>
    <n v="45000"/>
    <n v="248000"/>
    <n v="0.71884057971014503"/>
    <n v="100"/>
    <n v="98"/>
    <n v="0"/>
    <n v="0"/>
    <n v="0"/>
    <n v="0"/>
    <n v="2"/>
    <n v="0"/>
    <n v="0"/>
    <n v="0"/>
    <n v="0"/>
    <n v="0"/>
    <n v="0"/>
    <n v="0"/>
    <s v=" "/>
    <n v="0"/>
    <s v=" "/>
    <n v="0"/>
    <s v=" "/>
    <n v="0"/>
    <n v="0"/>
    <n v="100"/>
    <n v="100"/>
    <n v="0"/>
    <n v="0"/>
    <n v="0"/>
    <n v="0"/>
    <n v="0"/>
    <n v="0"/>
    <n v="0"/>
    <n v="0"/>
    <n v="0"/>
    <n v="0"/>
    <n v="0"/>
    <n v="0"/>
    <n v="0"/>
    <s v=" "/>
    <n v="0"/>
    <s v=" "/>
    <n v="0"/>
    <n v="0"/>
    <n v="0"/>
    <n v="0"/>
    <s v="No"/>
    <s v=" "/>
    <x v="1"/>
  </r>
  <r>
    <x v="4"/>
    <n v="100"/>
    <s v="MN"/>
    <n v="55053"/>
    <s v="West North Central"/>
    <x v="3"/>
    <s v="Nonprofit"/>
    <s v=" "/>
    <x v="0"/>
    <n v="2017"/>
    <x v="24"/>
    <x v="4"/>
    <s v="3 - 5 years"/>
    <x v="3"/>
    <n v="303000"/>
    <n v="300000"/>
    <n v="600000"/>
    <n v="1.98019801980198"/>
    <n v="100"/>
    <n v="60"/>
    <n v="0"/>
    <n v="20"/>
    <n v="0"/>
    <n v="5"/>
    <n v="5"/>
    <n v="0"/>
    <n v="5"/>
    <n v="5"/>
    <n v="0"/>
    <n v="0"/>
    <n v="0"/>
    <n v="0"/>
    <s v=" "/>
    <n v="0"/>
    <s v=" "/>
    <n v="0"/>
    <s v=" "/>
    <n v="20"/>
    <n v="10"/>
    <n v="100"/>
    <n v="90"/>
    <n v="0"/>
    <n v="0"/>
    <n v="0"/>
    <n v="0"/>
    <n v="0"/>
    <n v="0"/>
    <n v="0"/>
    <n v="5"/>
    <n v="0"/>
    <n v="0"/>
    <n v="0"/>
    <n v="5"/>
    <n v="0"/>
    <s v=" "/>
    <n v="0"/>
    <s v=" "/>
    <n v="0"/>
    <n v="0"/>
    <n v="10"/>
    <n v="0"/>
    <s v="Yes"/>
    <n v="50000"/>
    <x v="1"/>
  </r>
  <r>
    <x v="4"/>
    <n v="174"/>
    <s v="SD"/>
    <n v="57105"/>
    <s v="West North Central"/>
    <x v="3"/>
    <s v="LLC"/>
    <s v=" "/>
    <x v="2"/>
    <n v="2016"/>
    <x v="25"/>
    <x v="4"/>
    <s v="3 - 5 years"/>
    <x v="2"/>
    <n v="135261"/>
    <n v="126211"/>
    <n v="35154"/>
    <n v="0.25989753143921801"/>
    <n v="100.01"/>
    <n v="77.55"/>
    <n v="0"/>
    <n v="12.99"/>
    <n v="0"/>
    <n v="0"/>
    <n v="2.25"/>
    <n v="0"/>
    <n v="0"/>
    <n v="0.09"/>
    <n v="0"/>
    <n v="0"/>
    <n v="0"/>
    <n v="5.18"/>
    <s v="Honey products"/>
    <n v="1.95"/>
    <s v="Bath &amp; beauty"/>
    <n v="0"/>
    <s v=" "/>
    <n v="12.99"/>
    <n v="7.22"/>
    <n v="100"/>
    <n v="15.56"/>
    <n v="19.920000000000002"/>
    <n v="2.46"/>
    <n v="22.11"/>
    <n v="0"/>
    <n v="0"/>
    <n v="0"/>
    <n v="0"/>
    <n v="0"/>
    <n v="0"/>
    <n v="39.950000000000003"/>
    <n v="0"/>
    <n v="0"/>
    <n v="0"/>
    <s v=" "/>
    <n v="0"/>
    <s v=" "/>
    <n v="22.380000000000003"/>
    <n v="0"/>
    <n v="39.950000000000003"/>
    <n v="0"/>
    <s v="No"/>
    <s v=" "/>
    <x v="2"/>
  </r>
  <r>
    <x v="4"/>
    <n v="109"/>
    <s v="TX"/>
    <n v="75002"/>
    <s v="West South Central"/>
    <x v="0"/>
    <s v="LLC"/>
    <s v=" "/>
    <x v="2"/>
    <n v="2018"/>
    <x v="23"/>
    <x v="4"/>
    <s v="3 - 5 years"/>
    <x v="2"/>
    <n v="1020000"/>
    <n v="850000"/>
    <n v="880000"/>
    <n v="0.86274509803921595"/>
    <n v="100"/>
    <n v="60"/>
    <n v="5"/>
    <n v="20"/>
    <n v="1"/>
    <n v="4"/>
    <n v="3"/>
    <n v="1"/>
    <n v="5"/>
    <n v="0"/>
    <n v="0"/>
    <n v="0"/>
    <n v="1"/>
    <n v="0"/>
    <s v=" "/>
    <n v="0"/>
    <s v=" "/>
    <n v="0"/>
    <s v=" "/>
    <n v="21"/>
    <n v="7"/>
    <n v="100"/>
    <n v="70"/>
    <n v="0"/>
    <n v="0"/>
    <n v="30"/>
    <n v="0"/>
    <n v="0"/>
    <n v="0"/>
    <n v="0"/>
    <n v="0"/>
    <n v="0"/>
    <n v="0"/>
    <n v="0"/>
    <n v="0"/>
    <n v="0"/>
    <s v=" "/>
    <n v="0"/>
    <s v=" "/>
    <n v="0"/>
    <n v="0"/>
    <n v="0"/>
    <n v="0"/>
    <s v="No"/>
    <s v=" "/>
    <x v="2"/>
  </r>
  <r>
    <x v="4"/>
    <n v="188"/>
    <s v="MI"/>
    <n v="49659"/>
    <s v="East North Central"/>
    <x v="3"/>
    <s v="LLC"/>
    <s v=" "/>
    <x v="2"/>
    <n v="2017"/>
    <x v="24"/>
    <x v="4"/>
    <s v="3 - 5 years"/>
    <x v="2"/>
    <n v="50000"/>
    <n v="23000"/>
    <m/>
    <s v=" "/>
    <m/>
    <m/>
    <m/>
    <m/>
    <m/>
    <m/>
    <m/>
    <m/>
    <m/>
    <m/>
    <m/>
    <m/>
    <m/>
    <m/>
    <m/>
    <m/>
    <m/>
    <m/>
    <m/>
    <m/>
    <m/>
    <n v="0"/>
    <m/>
    <m/>
    <m/>
    <m/>
    <m/>
    <m/>
    <m/>
    <m/>
    <m/>
    <m/>
    <m/>
    <m/>
    <m/>
    <m/>
    <m/>
    <m/>
    <m/>
    <m/>
    <m/>
    <m/>
    <m/>
    <m/>
    <m/>
    <x v="3"/>
  </r>
  <r>
    <x v="4"/>
    <n v="179"/>
    <s v="MI"/>
    <n v="49622"/>
    <s v="East North Central"/>
    <x v="3"/>
    <s v="LLC"/>
    <s v=" "/>
    <x v="2"/>
    <n v="2017"/>
    <x v="24"/>
    <x v="4"/>
    <s v="3 - 5 years"/>
    <x v="2"/>
    <m/>
    <m/>
    <m/>
    <s v=" "/>
    <m/>
    <m/>
    <m/>
    <m/>
    <m/>
    <m/>
    <m/>
    <m/>
    <m/>
    <m/>
    <m/>
    <m/>
    <m/>
    <m/>
    <m/>
    <m/>
    <m/>
    <m/>
    <m/>
    <m/>
    <m/>
    <n v="0"/>
    <m/>
    <m/>
    <m/>
    <m/>
    <m/>
    <m/>
    <m/>
    <m/>
    <m/>
    <m/>
    <m/>
    <m/>
    <m/>
    <m/>
    <m/>
    <m/>
    <m/>
    <m/>
    <m/>
    <m/>
    <m/>
    <m/>
    <m/>
    <x v="3"/>
  </r>
  <r>
    <x v="4"/>
    <n v="203"/>
    <s v="MI"/>
    <n v="49224"/>
    <s v="East North Central"/>
    <x v="3"/>
    <s v="Nonprofit"/>
    <s v=" "/>
    <x v="0"/>
    <n v="2018"/>
    <x v="23"/>
    <x v="4"/>
    <s v="3 - 5 years"/>
    <x v="3"/>
    <m/>
    <m/>
    <m/>
    <s v=" "/>
    <m/>
    <m/>
    <m/>
    <m/>
    <m/>
    <m/>
    <m/>
    <m/>
    <m/>
    <m/>
    <m/>
    <m/>
    <m/>
    <m/>
    <m/>
    <m/>
    <m/>
    <m/>
    <m/>
    <m/>
    <m/>
    <n v="0"/>
    <m/>
    <m/>
    <m/>
    <m/>
    <m/>
    <m/>
    <m/>
    <m/>
    <m/>
    <m/>
    <m/>
    <m/>
    <m/>
    <m/>
    <m/>
    <m/>
    <m/>
    <m/>
    <m/>
    <m/>
    <m/>
    <m/>
    <m/>
    <x v="3"/>
  </r>
  <r>
    <x v="4"/>
    <n v="204"/>
    <s v="MA"/>
    <n v="1720"/>
    <s v="New England"/>
    <x v="2"/>
    <s v="Nonprofit"/>
    <s v=" "/>
    <x v="0"/>
    <n v="2018"/>
    <x v="23"/>
    <x v="4"/>
    <s v="3 - 5 years"/>
    <x v="1"/>
    <m/>
    <m/>
    <m/>
    <s v=" "/>
    <m/>
    <m/>
    <m/>
    <m/>
    <m/>
    <m/>
    <m/>
    <m/>
    <m/>
    <m/>
    <m/>
    <m/>
    <m/>
    <m/>
    <m/>
    <m/>
    <m/>
    <m/>
    <m/>
    <m/>
    <m/>
    <n v="0"/>
    <m/>
    <m/>
    <m/>
    <m/>
    <m/>
    <m/>
    <m/>
    <m/>
    <m/>
    <m/>
    <m/>
    <m/>
    <m/>
    <m/>
    <m/>
    <m/>
    <m/>
    <m/>
    <m/>
    <m/>
    <m/>
    <m/>
    <m/>
    <x v="3"/>
  </r>
  <r>
    <x v="4"/>
    <n v="159"/>
    <s v="OR"/>
    <n v="97424"/>
    <s v="Pacific"/>
    <x v="1"/>
    <s v="Nonprofit"/>
    <s v=" "/>
    <x v="0"/>
    <n v="2017"/>
    <x v="24"/>
    <x v="4"/>
    <s v="3 - 5 years"/>
    <x v="1"/>
    <n v="139850"/>
    <m/>
    <n v="79872"/>
    <n v="0.57112620664998204"/>
    <m/>
    <m/>
    <m/>
    <m/>
    <m/>
    <m/>
    <m/>
    <m/>
    <m/>
    <m/>
    <m/>
    <m/>
    <m/>
    <m/>
    <m/>
    <m/>
    <m/>
    <m/>
    <m/>
    <m/>
    <m/>
    <n v="0"/>
    <m/>
    <m/>
    <m/>
    <m/>
    <m/>
    <m/>
    <m/>
    <m/>
    <m/>
    <m/>
    <m/>
    <m/>
    <m/>
    <m/>
    <m/>
    <m/>
    <m/>
    <m/>
    <m/>
    <m/>
    <m/>
    <s v="No"/>
    <s v=" "/>
    <x v="0"/>
  </r>
  <r>
    <x v="4"/>
    <n v="206"/>
    <s v="AK"/>
    <n v="99801"/>
    <s v="Pacific"/>
    <x v="1"/>
    <s v="Nonprofit"/>
    <s v=" "/>
    <x v="0"/>
    <n v="2017"/>
    <x v="24"/>
    <x v="4"/>
    <s v="3 - 5 years"/>
    <x v="3"/>
    <m/>
    <m/>
    <m/>
    <s v=" "/>
    <m/>
    <m/>
    <m/>
    <m/>
    <m/>
    <m/>
    <m/>
    <m/>
    <m/>
    <m/>
    <m/>
    <m/>
    <m/>
    <m/>
    <m/>
    <m/>
    <m/>
    <m/>
    <m/>
    <m/>
    <m/>
    <n v="0"/>
    <m/>
    <m/>
    <m/>
    <m/>
    <m/>
    <m/>
    <m/>
    <m/>
    <m/>
    <m/>
    <m/>
    <m/>
    <m/>
    <m/>
    <m/>
    <m/>
    <m/>
    <m/>
    <m/>
    <m/>
    <m/>
    <m/>
    <m/>
    <x v="3"/>
  </r>
  <r>
    <x v="4"/>
    <n v="205"/>
    <s v="NC"/>
    <n v="28025"/>
    <s v="South Atlantic"/>
    <x v="0"/>
    <s v="Nonprofit"/>
    <s v=" "/>
    <x v="0"/>
    <n v="2016"/>
    <x v="25"/>
    <x v="4"/>
    <s v="3 - 5 years"/>
    <x v="3"/>
    <m/>
    <m/>
    <m/>
    <s v=" "/>
    <m/>
    <m/>
    <m/>
    <m/>
    <m/>
    <m/>
    <m/>
    <m/>
    <m/>
    <m/>
    <m/>
    <m/>
    <m/>
    <m/>
    <m/>
    <m/>
    <m/>
    <m/>
    <m/>
    <m/>
    <m/>
    <n v="0"/>
    <m/>
    <m/>
    <m/>
    <m/>
    <m/>
    <m/>
    <m/>
    <m/>
    <m/>
    <m/>
    <m/>
    <m/>
    <m/>
    <m/>
    <m/>
    <m/>
    <m/>
    <m/>
    <m/>
    <m/>
    <m/>
    <m/>
    <m/>
    <x v="3"/>
  </r>
  <r>
    <x v="4"/>
    <n v="122"/>
    <s v="IA"/>
    <n v="52172"/>
    <s v="West North Central"/>
    <x v="3"/>
    <s v="Nonprofit"/>
    <s v=" "/>
    <x v="0"/>
    <n v="2012"/>
    <x v="29"/>
    <x v="5"/>
    <s v="6 - 10 years"/>
    <x v="2"/>
    <n v="255565"/>
    <n v="192534"/>
    <n v="207600"/>
    <n v="0.81231780564631295"/>
    <n v="99.98"/>
    <n v="60.96"/>
    <n v="0"/>
    <n v="7.6"/>
    <n v="0"/>
    <n v="28.07"/>
    <n v="4.6100000000000003"/>
    <n v="3.69"/>
    <n v="1.51"/>
    <n v="0"/>
    <n v="2.14"/>
    <n v="0"/>
    <n v="0"/>
    <n v="-8.6"/>
    <s v="excess"/>
    <n v="0"/>
    <s v=" "/>
    <n v="0"/>
    <s v=" "/>
    <n v="7.6"/>
    <n v="-1.2599999999999998"/>
    <n v="100.28"/>
    <n v="0.52"/>
    <n v="0.52"/>
    <n v="0.52"/>
    <n v="0.52"/>
    <n v="0.52"/>
    <n v="0.52"/>
    <n v="0.52"/>
    <n v="0.52"/>
    <n v="0.52"/>
    <n v="0.52"/>
    <n v="0.52"/>
    <n v="0.52"/>
    <n v="0.52"/>
    <n v="0.52"/>
    <s v=" "/>
    <n v="93"/>
    <s v="resolving missing percent"/>
    <n v="1.04"/>
    <n v="1.04"/>
    <n v="3.12"/>
    <n v="93.52"/>
    <s v="Yes"/>
    <n v="116"/>
    <x v="2"/>
  </r>
  <r>
    <x v="4"/>
    <n v="142"/>
    <s v="IA"/>
    <n v="50428"/>
    <s v="West North Central"/>
    <x v="3"/>
    <s v="LLC"/>
    <s v=" "/>
    <x v="2"/>
    <n v="2014"/>
    <x v="28"/>
    <x v="5"/>
    <s v="6 - 10 years"/>
    <x v="3"/>
    <n v="131514"/>
    <n v="121514"/>
    <n v="139645"/>
    <n v="1.06182611737153"/>
    <n v="100.03"/>
    <n v="86.57"/>
    <n v="0"/>
    <n v="3"/>
    <n v="0"/>
    <n v="5.54"/>
    <n v="0"/>
    <n v="0"/>
    <n v="1.34"/>
    <n v="0"/>
    <n v="2.95"/>
    <n v="0"/>
    <n v="0"/>
    <n v="0.41"/>
    <s v="Honey"/>
    <n v="0.22"/>
    <s v="soaps, lotions"/>
    <n v="0"/>
    <s v=" "/>
    <n v="3"/>
    <n v="4.92"/>
    <n v="100.07"/>
    <n v="67.48"/>
    <n v="3.54"/>
    <n v="5.6"/>
    <n v="0"/>
    <n v="0"/>
    <n v="0"/>
    <n v="0"/>
    <n v="0"/>
    <n v="20.57"/>
    <n v="0"/>
    <n v="0"/>
    <n v="0"/>
    <n v="2.88"/>
    <n v="0"/>
    <s v=" "/>
    <n v="0"/>
    <s v=" "/>
    <n v="9.14"/>
    <n v="0"/>
    <n v="23.45"/>
    <n v="0"/>
    <s v="No"/>
    <s v=" "/>
    <x v="2"/>
  </r>
  <r>
    <x v="4"/>
    <n v="145"/>
    <s v="MI"/>
    <n v="48104"/>
    <s v="East North Central"/>
    <x v="3"/>
    <s v="L3C"/>
    <s v=" "/>
    <x v="2"/>
    <n v="2014"/>
    <x v="28"/>
    <x v="5"/>
    <s v="6 - 10 years"/>
    <x v="2"/>
    <n v="4500000"/>
    <n v="4500000"/>
    <n v="4400000"/>
    <n v="0.97777777777777797"/>
    <n v="100"/>
    <n v="26"/>
    <n v="2"/>
    <n v="6"/>
    <n v="1"/>
    <n v="13"/>
    <n v="7"/>
    <n v="5"/>
    <n v="10"/>
    <n v="12"/>
    <n v="13"/>
    <n v="5"/>
    <n v="0"/>
    <n v="0"/>
    <s v=" "/>
    <n v="0"/>
    <s v=" "/>
    <n v="0"/>
    <s v=" "/>
    <n v="7"/>
    <n v="45"/>
    <n v="100"/>
    <n v="97"/>
    <n v="0"/>
    <n v="0"/>
    <n v="1"/>
    <n v="0"/>
    <n v="0"/>
    <n v="1"/>
    <n v="0.5"/>
    <n v="0"/>
    <n v="0"/>
    <n v="0"/>
    <n v="0"/>
    <n v="0.5"/>
    <n v="0"/>
    <s v=" "/>
    <n v="0"/>
    <s v=" "/>
    <n v="0"/>
    <n v="0"/>
    <n v="1"/>
    <n v="0"/>
    <s v="Yes"/>
    <n v="45000"/>
    <x v="2"/>
  </r>
  <r>
    <x v="4"/>
    <n v="167"/>
    <s v="MI"/>
    <n v="49016"/>
    <s v="East North Central"/>
    <x v="3"/>
    <s v="Nonprofit"/>
    <s v=" "/>
    <x v="0"/>
    <n v="2011"/>
    <x v="30"/>
    <x v="5"/>
    <s v="6 - 10 years"/>
    <x v="3"/>
    <n v="887174.74"/>
    <n v="462000"/>
    <n v="840310.01"/>
    <n v="0.94717531069471195"/>
    <n v="100"/>
    <n v="19.5"/>
    <n v="10"/>
    <n v="15"/>
    <n v="0"/>
    <n v="3"/>
    <n v="8"/>
    <n v="5"/>
    <n v="8"/>
    <n v="1"/>
    <n v="30"/>
    <n v="0"/>
    <n v="0.5"/>
    <n v="0"/>
    <s v=" "/>
    <n v="0"/>
    <s v=" "/>
    <n v="0"/>
    <s v=" "/>
    <n v="15"/>
    <n v="44.5"/>
    <n v="100"/>
    <n v="90"/>
    <n v="0"/>
    <n v="10"/>
    <n v="0"/>
    <n v="0"/>
    <n v="0"/>
    <n v="0"/>
    <n v="0"/>
    <n v="0"/>
    <n v="0"/>
    <n v="0"/>
    <n v="0"/>
    <n v="0"/>
    <n v="0"/>
    <s v=" "/>
    <n v="0"/>
    <s v=" "/>
    <n v="10"/>
    <n v="0"/>
    <n v="0"/>
    <n v="0"/>
    <s v="Yes"/>
    <n v="1534.75"/>
    <x v="1"/>
  </r>
  <r>
    <x v="4"/>
    <n v="180"/>
    <s v="MI"/>
    <n v="49715"/>
    <s v="East North Central"/>
    <x v="3"/>
    <s v="LLC"/>
    <s v=" "/>
    <x v="2"/>
    <n v="2014"/>
    <x v="28"/>
    <x v="5"/>
    <s v="6 - 10 years"/>
    <x v="3"/>
    <n v="293000"/>
    <n v="293000"/>
    <n v="200000"/>
    <n v="0.68259385665529004"/>
    <n v="100"/>
    <n v="10"/>
    <n v="0"/>
    <n v="80"/>
    <n v="0"/>
    <n v="0"/>
    <n v="10"/>
    <n v="0"/>
    <n v="0"/>
    <n v="0"/>
    <n v="0"/>
    <n v="0"/>
    <n v="0"/>
    <n v="0"/>
    <s v=" "/>
    <n v="0"/>
    <s v=" "/>
    <n v="0"/>
    <s v=" "/>
    <n v="80"/>
    <n v="0"/>
    <n v="100"/>
    <n v="100"/>
    <n v="0"/>
    <n v="0"/>
    <n v="0"/>
    <n v="0"/>
    <n v="0"/>
    <n v="0"/>
    <n v="0"/>
    <n v="0"/>
    <n v="0"/>
    <n v="0"/>
    <n v="0"/>
    <n v="0"/>
    <n v="0"/>
    <s v=" "/>
    <n v="0"/>
    <s v=" "/>
    <n v="0"/>
    <n v="0"/>
    <n v="0"/>
    <n v="0"/>
    <s v="Yes"/>
    <n v="800"/>
    <x v="3"/>
  </r>
  <r>
    <x v="4"/>
    <n v="169"/>
    <s v="MI"/>
    <n v="48912"/>
    <s v="East North Central"/>
    <x v="3"/>
    <s v="Nonprofit"/>
    <s v=" "/>
    <x v="0"/>
    <n v="2013"/>
    <x v="27"/>
    <x v="5"/>
    <s v="6 - 10 years"/>
    <x v="3"/>
    <n v="666588"/>
    <n v="200000"/>
    <n v="402700"/>
    <n v="0.60412128631178497"/>
    <n v="100"/>
    <n v="80"/>
    <n v="0"/>
    <n v="8"/>
    <n v="0"/>
    <n v="2"/>
    <n v="2"/>
    <n v="1"/>
    <n v="2"/>
    <n v="1"/>
    <n v="4"/>
    <n v="0"/>
    <n v="0"/>
    <n v="0"/>
    <s v=" "/>
    <n v="0"/>
    <s v=" "/>
    <n v="0"/>
    <s v=" "/>
    <n v="8"/>
    <n v="8"/>
    <n v="100"/>
    <n v="95"/>
    <n v="0"/>
    <n v="0"/>
    <n v="2"/>
    <n v="0"/>
    <n v="0"/>
    <n v="0"/>
    <n v="1"/>
    <n v="0"/>
    <n v="0"/>
    <n v="1"/>
    <n v="0"/>
    <n v="1"/>
    <n v="0"/>
    <s v=" "/>
    <n v="0"/>
    <s v=" "/>
    <n v="0"/>
    <n v="0"/>
    <n v="3"/>
    <n v="0"/>
    <s v="Yes"/>
    <n v="21000"/>
    <x v="2"/>
  </r>
  <r>
    <x v="4"/>
    <n v="143"/>
    <s v="MI"/>
    <n v="49855"/>
    <s v="East North Central"/>
    <x v="3"/>
    <s v="No formal legal structure"/>
    <s v=" "/>
    <x v="3"/>
    <n v="2014"/>
    <x v="28"/>
    <x v="5"/>
    <s v="6 - 10 years"/>
    <x v="1"/>
    <n v="123479"/>
    <n v="123479"/>
    <m/>
    <s v=" "/>
    <n v="100.01"/>
    <n v="88.01"/>
    <n v="0"/>
    <n v="2.84"/>
    <n v="2.13"/>
    <n v="0"/>
    <n v="0"/>
    <n v="0.62"/>
    <n v="0.55000000000000004"/>
    <n v="0"/>
    <n v="2.87"/>
    <n v="0"/>
    <n v="0"/>
    <n v="1.02"/>
    <s v="Farm to School Fundraising"/>
    <n v="1.97"/>
    <s v="plant starts"/>
    <n v="0"/>
    <s v=" "/>
    <n v="4.97"/>
    <n v="7.03"/>
    <n v="100"/>
    <n v="0"/>
    <n v="0"/>
    <n v="95.25"/>
    <n v="3.27"/>
    <n v="0"/>
    <n v="0"/>
    <n v="0"/>
    <n v="0"/>
    <n v="1.17"/>
    <n v="0.31"/>
    <n v="0"/>
    <n v="0"/>
    <n v="0"/>
    <n v="0"/>
    <s v=" "/>
    <n v="0"/>
    <s v=" "/>
    <n v="95.25"/>
    <n v="0"/>
    <n v="1.48"/>
    <n v="0"/>
    <s v="No"/>
    <s v=" "/>
    <x v="0"/>
  </r>
  <r>
    <x v="4"/>
    <n v="147"/>
    <s v="MI"/>
    <n v="48341"/>
    <s v="East North Central"/>
    <x v="3"/>
    <s v="Nonprofit"/>
    <s v=" "/>
    <x v="0"/>
    <n v="2012"/>
    <x v="29"/>
    <x v="5"/>
    <s v="6 - 10 years"/>
    <x v="3"/>
    <n v="200000"/>
    <n v="120000"/>
    <n v="200000"/>
    <n v="1"/>
    <n v="100"/>
    <n v="85"/>
    <n v="1"/>
    <n v="0"/>
    <n v="0"/>
    <n v="0"/>
    <n v="0"/>
    <n v="0"/>
    <n v="0"/>
    <n v="3"/>
    <n v="0"/>
    <n v="0"/>
    <n v="7"/>
    <n v="4"/>
    <s v="merch"/>
    <n v="0"/>
    <s v=" "/>
    <n v="0"/>
    <s v=" "/>
    <n v="0"/>
    <n v="14"/>
    <n v="100"/>
    <n v="80"/>
    <n v="0"/>
    <n v="0"/>
    <n v="11"/>
    <n v="0"/>
    <n v="0"/>
    <n v="3"/>
    <n v="3"/>
    <n v="0"/>
    <n v="0"/>
    <n v="0"/>
    <n v="3"/>
    <n v="0"/>
    <n v="0"/>
    <s v=" "/>
    <n v="0"/>
    <s v=" "/>
    <n v="0"/>
    <n v="0"/>
    <n v="6"/>
    <n v="0"/>
    <s v="Yes"/>
    <n v="2000"/>
    <x v="1"/>
  </r>
  <r>
    <x v="4"/>
    <n v="176"/>
    <s v="OH"/>
    <n v="44702"/>
    <s v="East North Central"/>
    <x v="3"/>
    <s v="Nonprofit"/>
    <s v=" "/>
    <x v="0"/>
    <n v="2014"/>
    <x v="28"/>
    <x v="5"/>
    <s v="6 - 10 years"/>
    <x v="3"/>
    <n v="234568"/>
    <n v="63964"/>
    <n v="178138"/>
    <n v="0.75943010129258903"/>
    <n v="100"/>
    <n v="56"/>
    <n v="10"/>
    <n v="15"/>
    <n v="0"/>
    <n v="7"/>
    <n v="3"/>
    <n v="5"/>
    <n v="1"/>
    <n v="0"/>
    <n v="3"/>
    <n v="0"/>
    <n v="0"/>
    <n v="0"/>
    <s v=" "/>
    <n v="0"/>
    <s v=" "/>
    <n v="0"/>
    <s v=" "/>
    <n v="15"/>
    <n v="9"/>
    <n v="100"/>
    <n v="100"/>
    <n v="0"/>
    <n v="0"/>
    <n v="0"/>
    <n v="0"/>
    <n v="0"/>
    <n v="0"/>
    <n v="0"/>
    <n v="0"/>
    <n v="0"/>
    <n v="0"/>
    <n v="0"/>
    <n v="0"/>
    <n v="0"/>
    <s v=" "/>
    <n v="0"/>
    <s v=" "/>
    <n v="0"/>
    <n v="0"/>
    <n v="0"/>
    <n v="0"/>
    <s v="Yes"/>
    <n v="14909.18"/>
    <x v="1"/>
  </r>
  <r>
    <x v="4"/>
    <n v="140"/>
    <s v="PA"/>
    <n v="16914"/>
    <s v="Middle Atlantic"/>
    <x v="2"/>
    <s v="LLC"/>
    <s v=" "/>
    <x v="2"/>
    <n v="2013"/>
    <x v="27"/>
    <x v="5"/>
    <s v="6 - 10 years"/>
    <x v="3"/>
    <n v="700000"/>
    <n v="700000"/>
    <n v="695000"/>
    <n v="0.99285714285714299"/>
    <n v="100.01"/>
    <n v="24.89"/>
    <n v="0"/>
    <n v="26.86"/>
    <n v="1.59"/>
    <n v="16.5"/>
    <n v="3.72"/>
    <n v="0.92"/>
    <n v="4.6399999999999997"/>
    <n v="3.11"/>
    <n v="2.2400000000000002"/>
    <n v="0"/>
    <n v="3.41"/>
    <n v="3.4"/>
    <s v="Fruit"/>
    <n v="2.65"/>
    <s v="Oils, Syrups"/>
    <n v="6.08"/>
    <s v="Misc, Clothing"/>
    <n v="28.45"/>
    <n v="26.449999999999996"/>
    <n v="100"/>
    <n v="83.24"/>
    <n v="0"/>
    <n v="11.79"/>
    <n v="0"/>
    <n v="0"/>
    <n v="0"/>
    <n v="0"/>
    <n v="0"/>
    <n v="0"/>
    <n v="0"/>
    <n v="0"/>
    <n v="0"/>
    <n v="0"/>
    <n v="4.97"/>
    <s v=" "/>
    <n v="0"/>
    <s v=" "/>
    <n v="11.79"/>
    <n v="0"/>
    <n v="0"/>
    <n v="4.97"/>
    <s v="No"/>
    <s v=" "/>
    <x v="0"/>
  </r>
  <r>
    <x v="4"/>
    <n v="173"/>
    <s v="PA"/>
    <n v="15019"/>
    <s v="Middle Atlantic"/>
    <x v="2"/>
    <s v="LLC"/>
    <s v=" "/>
    <x v="2"/>
    <n v="2015"/>
    <x v="26"/>
    <x v="5"/>
    <s v="6 - 10 years"/>
    <x v="1"/>
    <n v="2864000"/>
    <n v="2850000"/>
    <n v="2810000"/>
    <n v="0.98114525139664799"/>
    <n v="100.7"/>
    <n v="39.44"/>
    <n v="0"/>
    <n v="0"/>
    <n v="0"/>
    <n v="15.47"/>
    <n v="5.72"/>
    <n v="0.7"/>
    <n v="0"/>
    <n v="5.26"/>
    <n v="34.11"/>
    <n v="0"/>
    <n v="0"/>
    <n v="0"/>
    <s v=" "/>
    <n v="0"/>
    <s v=" "/>
    <n v="0"/>
    <s v=" "/>
    <n v="0"/>
    <n v="40.07"/>
    <n v="100"/>
    <n v="0"/>
    <n v="50"/>
    <n v="10"/>
    <n v="4"/>
    <n v="20"/>
    <n v="10"/>
    <n v="4"/>
    <n v="0"/>
    <n v="0"/>
    <n v="0"/>
    <n v="0"/>
    <n v="0"/>
    <n v="2"/>
    <n v="0"/>
    <s v=" "/>
    <n v="0"/>
    <s v=" "/>
    <n v="60"/>
    <n v="30"/>
    <n v="2"/>
    <n v="0"/>
    <s v="No"/>
    <s v=" "/>
    <x v="0"/>
  </r>
  <r>
    <x v="4"/>
    <n v="107"/>
    <s v="MT"/>
    <n v="59802"/>
    <s v="Mountain"/>
    <x v="1"/>
    <s v="Producer Cooperative"/>
    <s v=" "/>
    <x v="1"/>
    <n v="2003"/>
    <x v="27"/>
    <x v="5"/>
    <s v="6 - 10 years"/>
    <x v="1"/>
    <n v="4699446"/>
    <n v="4545595"/>
    <n v="4491394"/>
    <n v="0.95572839862400805"/>
    <n v="100.00000000000001"/>
    <n v="36.1"/>
    <n v="1.02"/>
    <n v="7.63"/>
    <n v="0"/>
    <n v="25.44"/>
    <n v="20.61"/>
    <n v="1.38"/>
    <n v="0"/>
    <n v="0"/>
    <n v="7.4"/>
    <n v="0"/>
    <n v="0.42"/>
    <n v="0"/>
    <s v=" "/>
    <n v="0"/>
    <s v=" "/>
    <n v="0"/>
    <s v=" "/>
    <n v="7.63"/>
    <n v="9.2000000000000011"/>
    <n v="100"/>
    <n v="7"/>
    <n v="43"/>
    <n v="15"/>
    <n v="26"/>
    <n v="2"/>
    <n v="0"/>
    <n v="0"/>
    <n v="0"/>
    <n v="1"/>
    <n v="2"/>
    <n v="1"/>
    <n v="0"/>
    <n v="0"/>
    <n v="2"/>
    <s v="Buying clubs, etc"/>
    <n v="1"/>
    <s v=" "/>
    <n v="58"/>
    <n v="2"/>
    <n v="4"/>
    <n v="3"/>
    <s v="Yes"/>
    <n v="6000"/>
    <x v="0"/>
  </r>
  <r>
    <x v="4"/>
    <n v="193"/>
    <s v="NH"/>
    <n v="3584"/>
    <s v="New England"/>
    <x v="2"/>
    <s v="Nonprofit"/>
    <s v=" "/>
    <x v="0"/>
    <n v="2015"/>
    <x v="26"/>
    <x v="5"/>
    <s v="6 - 10 years"/>
    <x v="3"/>
    <n v="389527"/>
    <n v="257980"/>
    <n v="153856"/>
    <n v="0.39498160589638198"/>
    <n v="100"/>
    <n v="22"/>
    <n v="2"/>
    <n v="18"/>
    <n v="1"/>
    <n v="17"/>
    <n v="5"/>
    <n v="2"/>
    <n v="2"/>
    <n v="1"/>
    <n v="15"/>
    <n v="13"/>
    <n v="2"/>
    <n v="0"/>
    <s v=" "/>
    <n v="0"/>
    <s v=" "/>
    <n v="0"/>
    <s v=" "/>
    <n v="19"/>
    <n v="35"/>
    <n v="100"/>
    <n v="97"/>
    <n v="0"/>
    <n v="0"/>
    <n v="0"/>
    <n v="0"/>
    <n v="0"/>
    <n v="0"/>
    <n v="0"/>
    <n v="0"/>
    <n v="0"/>
    <n v="1"/>
    <n v="1"/>
    <n v="1"/>
    <n v="0"/>
    <s v=" "/>
    <n v="0"/>
    <s v=" "/>
    <n v="0"/>
    <n v="0"/>
    <n v="3"/>
    <n v="0"/>
    <s v="Yes"/>
    <n v="3200"/>
    <x v="1"/>
  </r>
  <r>
    <x v="4"/>
    <n v="126"/>
    <s v="VT"/>
    <n v="5701"/>
    <s v="New England"/>
    <x v="2"/>
    <s v="Nonprofit"/>
    <s v=" "/>
    <x v="0"/>
    <n v="2012"/>
    <x v="29"/>
    <x v="5"/>
    <s v="6 - 10 years"/>
    <x v="2"/>
    <n v="1034392"/>
    <n v="150000"/>
    <n v="990000"/>
    <n v="0.95708396816680696"/>
    <n v="100"/>
    <n v="84"/>
    <n v="0"/>
    <n v="8"/>
    <n v="0"/>
    <n v="2"/>
    <n v="2"/>
    <n v="0"/>
    <n v="2"/>
    <n v="0"/>
    <n v="2"/>
    <n v="0"/>
    <n v="0"/>
    <n v="0"/>
    <s v=" "/>
    <n v="0"/>
    <s v=" "/>
    <n v="0"/>
    <s v=" "/>
    <n v="8"/>
    <n v="4"/>
    <n v="100"/>
    <n v="60"/>
    <n v="0"/>
    <n v="5"/>
    <n v="10"/>
    <n v="0"/>
    <n v="0"/>
    <n v="0"/>
    <n v="0"/>
    <n v="0"/>
    <n v="0"/>
    <n v="0"/>
    <n v="0"/>
    <n v="0"/>
    <n v="25"/>
    <s v="Killington Ski Resort"/>
    <n v="0"/>
    <s v=" "/>
    <n v="5"/>
    <n v="0"/>
    <n v="0"/>
    <n v="25"/>
    <s v="Yes"/>
    <s v=" "/>
    <x v="1"/>
  </r>
  <r>
    <x v="4"/>
    <n v="184"/>
    <s v="WA"/>
    <n v="99216"/>
    <s v="Pacific"/>
    <x v="1"/>
    <s v="Producer Cooperative"/>
    <s v=" "/>
    <x v="1"/>
    <n v="2014"/>
    <x v="28"/>
    <x v="5"/>
    <s v="6 - 10 years"/>
    <x v="2"/>
    <n v="1799494.47"/>
    <n v="1206491.8799999999"/>
    <m/>
    <s v=" "/>
    <n v="100"/>
    <n v="67.33"/>
    <n v="0.41"/>
    <n v="3.09"/>
    <n v="1.28"/>
    <n v="16.309999999999999"/>
    <n v="5.68"/>
    <n v="2.52"/>
    <n v="0.74"/>
    <n v="0.26"/>
    <n v="1.97"/>
    <n v="0.28999999999999998"/>
    <n v="0.12"/>
    <n v="0"/>
    <s v=" "/>
    <n v="0"/>
    <s v=" "/>
    <n v="0"/>
    <s v=" "/>
    <n v="4.37"/>
    <n v="5.8999999999999995"/>
    <n v="100"/>
    <n v="34.950000000000003"/>
    <n v="0"/>
    <n v="4.24"/>
    <n v="7.16"/>
    <n v="0"/>
    <n v="0"/>
    <n v="0"/>
    <n v="0.12"/>
    <n v="1.37"/>
    <n v="1.96"/>
    <n v="0"/>
    <n v="0"/>
    <n v="3.54"/>
    <n v="46.66"/>
    <s v="Gov't funded food assistance"/>
    <n v="0"/>
    <s v=" "/>
    <n v="4.24"/>
    <n v="0"/>
    <n v="6.99"/>
    <n v="46.66"/>
    <s v="No"/>
    <s v=" "/>
    <x v="3"/>
  </r>
  <r>
    <x v="4"/>
    <n v="158"/>
    <s v="WA"/>
    <n v="98370"/>
    <s v="Pacific"/>
    <x v="1"/>
    <s v="Producer Cooperative"/>
    <s v=" "/>
    <x v="1"/>
    <n v="2014"/>
    <x v="28"/>
    <x v="5"/>
    <s v="6 - 10 years"/>
    <x v="3"/>
    <n v="628000"/>
    <n v="573000"/>
    <n v="650000"/>
    <n v="1.0350318471337601"/>
    <n v="100"/>
    <n v="40"/>
    <n v="0"/>
    <n v="15"/>
    <n v="5"/>
    <n v="5"/>
    <n v="5"/>
    <n v="2"/>
    <n v="5"/>
    <n v="2"/>
    <n v="20"/>
    <n v="0"/>
    <n v="1"/>
    <n v="0"/>
    <s v=" "/>
    <n v="0"/>
    <s v=" "/>
    <n v="0"/>
    <s v=" "/>
    <n v="20"/>
    <n v="30"/>
    <n v="100"/>
    <n v="100"/>
    <n v="0"/>
    <n v="0"/>
    <n v="0"/>
    <n v="0"/>
    <n v="0"/>
    <n v="0"/>
    <n v="0"/>
    <n v="0"/>
    <n v="0"/>
    <n v="0"/>
    <n v="0"/>
    <n v="0"/>
    <n v="0"/>
    <s v=" "/>
    <n v="0"/>
    <s v=" "/>
    <n v="0"/>
    <n v="0"/>
    <n v="0"/>
    <n v="0"/>
    <s v="No"/>
    <s v=" "/>
    <x v="2"/>
  </r>
  <r>
    <x v="4"/>
    <n v="162"/>
    <s v="CA"/>
    <n v="90021"/>
    <s v="Pacific"/>
    <x v="1"/>
    <s v="Nonprofit"/>
    <s v=" "/>
    <x v="0"/>
    <n v="2012"/>
    <x v="29"/>
    <x v="5"/>
    <s v="6 - 10 years"/>
    <x v="2"/>
    <n v="1100000"/>
    <n v="185698"/>
    <n v="1022810"/>
    <n v="0.92982727272727295"/>
    <n v="100"/>
    <n v="88"/>
    <n v="0"/>
    <n v="0"/>
    <n v="0"/>
    <n v="0"/>
    <n v="12"/>
    <n v="0"/>
    <n v="0"/>
    <n v="0"/>
    <n v="0"/>
    <n v="0"/>
    <n v="0"/>
    <n v="0"/>
    <s v=" "/>
    <n v="0"/>
    <s v=" "/>
    <n v="0"/>
    <s v=" "/>
    <n v="0"/>
    <n v="0"/>
    <n v="100"/>
    <n v="0"/>
    <n v="0"/>
    <n v="0"/>
    <n v="63"/>
    <n v="0"/>
    <n v="0"/>
    <n v="0"/>
    <n v="0"/>
    <n v="0"/>
    <n v="0"/>
    <n v="7"/>
    <n v="0"/>
    <n v="0"/>
    <n v="30"/>
    <s v="Nonprofit organizations"/>
    <n v="0"/>
    <s v=" "/>
    <n v="0"/>
    <n v="0"/>
    <n v="7"/>
    <n v="30"/>
    <s v="No"/>
    <s v=" "/>
    <x v="1"/>
  </r>
  <r>
    <x v="4"/>
    <n v="164"/>
    <s v="CA"/>
    <n v="95482"/>
    <s v="Pacific"/>
    <x v="1"/>
    <s v="Nonprofit"/>
    <s v=" "/>
    <x v="0"/>
    <n v="2015"/>
    <x v="26"/>
    <x v="5"/>
    <s v="6 - 10 years"/>
    <x v="1"/>
    <n v="800000"/>
    <n v="600000"/>
    <m/>
    <s v=" "/>
    <n v="100"/>
    <n v="55"/>
    <n v="0"/>
    <n v="0"/>
    <n v="0"/>
    <n v="0.5"/>
    <n v="1"/>
    <n v="6"/>
    <n v="1.3"/>
    <n v="1.7"/>
    <n v="5"/>
    <n v="0"/>
    <n v="1"/>
    <n v="3"/>
    <s v="Mushrooms"/>
    <n v="2"/>
    <s v="Nuts and Seeds"/>
    <n v="23.5"/>
    <s v="Uncategorized"/>
    <n v="0"/>
    <n v="43.5"/>
    <n v="100"/>
    <n v="27"/>
    <n v="0"/>
    <n v="15"/>
    <n v="17"/>
    <n v="0"/>
    <n v="1.5"/>
    <n v="0"/>
    <n v="0"/>
    <n v="3.5"/>
    <n v="0"/>
    <n v="0"/>
    <n v="0"/>
    <n v="0"/>
    <n v="3"/>
    <s v="Tribal Entities"/>
    <n v="33"/>
    <s v=" "/>
    <n v="15"/>
    <n v="1.5"/>
    <n v="3.5"/>
    <n v="36"/>
    <s v="No"/>
    <s v=" "/>
    <x v="1"/>
  </r>
  <r>
    <x v="4"/>
    <n v="114"/>
    <s v="MD"/>
    <n v="21152"/>
    <s v="South Atlantic"/>
    <x v="0"/>
    <s v="LLC"/>
    <s v=" "/>
    <x v="2"/>
    <n v="2015"/>
    <x v="26"/>
    <x v="5"/>
    <s v="6 - 10 years"/>
    <x v="2"/>
    <n v="524262"/>
    <n v="505075"/>
    <n v="523644"/>
    <n v="0.99882120008697906"/>
    <n v="100.01"/>
    <n v="65.02"/>
    <n v="0"/>
    <n v="18.28"/>
    <n v="0"/>
    <n v="4.87"/>
    <n v="5.68"/>
    <n v="0.76"/>
    <n v="0.71"/>
    <n v="0"/>
    <n v="1.89"/>
    <n v="0"/>
    <n v="2.79"/>
    <n v="0.01"/>
    <s v="garden transplants"/>
    <n v="0"/>
    <s v=" "/>
    <n v="0"/>
    <s v=" "/>
    <n v="18.28"/>
    <n v="6.16"/>
    <n v="100"/>
    <n v="75.45"/>
    <n v="0"/>
    <n v="0"/>
    <n v="24.55"/>
    <n v="0"/>
    <n v="0"/>
    <n v="0"/>
    <n v="0"/>
    <n v="0"/>
    <n v="0"/>
    <n v="0"/>
    <n v="0"/>
    <n v="0"/>
    <n v="0"/>
    <s v=" "/>
    <n v="0"/>
    <s v=" "/>
    <n v="0"/>
    <n v="0"/>
    <n v="0"/>
    <n v="0"/>
    <s v="No"/>
    <s v=" "/>
    <x v="0"/>
  </r>
  <r>
    <x v="4"/>
    <n v="161"/>
    <s v="NC"/>
    <n v="28714"/>
    <s v="South Atlantic"/>
    <x v="0"/>
    <s v="Nonprofit"/>
    <s v=" "/>
    <x v="0"/>
    <n v="2012"/>
    <x v="29"/>
    <x v="5"/>
    <s v="6 - 10 years"/>
    <x v="2"/>
    <n v="625000"/>
    <n v="245000"/>
    <n v="350000"/>
    <n v="0.56000000000000005"/>
    <n v="100"/>
    <n v="80"/>
    <n v="0"/>
    <n v="5"/>
    <n v="0"/>
    <n v="3"/>
    <n v="5"/>
    <n v="1"/>
    <n v="1"/>
    <n v="0"/>
    <n v="5"/>
    <n v="0"/>
    <n v="0"/>
    <n v="0"/>
    <s v=" "/>
    <n v="0"/>
    <s v=" "/>
    <n v="0"/>
    <s v=" "/>
    <n v="5"/>
    <n v="7"/>
    <n v="100"/>
    <n v="20"/>
    <n v="0"/>
    <n v="4"/>
    <n v="1"/>
    <n v="0"/>
    <n v="0"/>
    <n v="0"/>
    <n v="0"/>
    <n v="0"/>
    <n v="0"/>
    <n v="0"/>
    <n v="0"/>
    <n v="75"/>
    <n v="0"/>
    <s v=" "/>
    <n v="0"/>
    <s v=" "/>
    <n v="4"/>
    <n v="0"/>
    <n v="75"/>
    <n v="0"/>
    <s v="Yes"/>
    <m/>
    <x v="1"/>
  </r>
  <r>
    <x v="4"/>
    <n v="125"/>
    <s v="NC"/>
    <n v="27589"/>
    <s v="South Atlantic"/>
    <x v="0"/>
    <s v="Nonprofit"/>
    <s v=" "/>
    <x v="0"/>
    <n v="2011"/>
    <x v="30"/>
    <x v="5"/>
    <s v="6 - 10 years"/>
    <x v="1"/>
    <n v="555000"/>
    <n v="125000"/>
    <n v="438000"/>
    <n v="0.78918918918918901"/>
    <n v="99.960000000000008"/>
    <n v="21.6"/>
    <n v="0"/>
    <n v="12"/>
    <n v="0"/>
    <n v="0"/>
    <n v="0.56000000000000005"/>
    <n v="0"/>
    <n v="0"/>
    <n v="0"/>
    <n v="49.6"/>
    <n v="0"/>
    <n v="0"/>
    <n v="16.2"/>
    <s v="missing"/>
    <n v="0"/>
    <s v=" "/>
    <n v="0"/>
    <s v=" "/>
    <n v="12"/>
    <n v="65.8"/>
    <n v="100"/>
    <n v="0"/>
    <n v="0"/>
    <n v="0"/>
    <n v="0"/>
    <n v="0"/>
    <n v="0"/>
    <n v="0"/>
    <n v="0"/>
    <n v="5"/>
    <n v="0"/>
    <n v="0"/>
    <n v="0"/>
    <n v="0"/>
    <n v="95"/>
    <s v="funding from agencies like Regional Councils of Gov't, senior centers, or nonprofits who contracted with us to provide food (fresh food boxes, meals, etc)"/>
    <n v="0"/>
    <s v=" "/>
    <n v="0"/>
    <n v="0"/>
    <n v="5"/>
    <n v="95"/>
    <s v="No"/>
    <s v=" "/>
    <x v="1"/>
  </r>
  <r>
    <x v="4"/>
    <n v="136"/>
    <s v="SC"/>
    <n v="29405"/>
    <s v="South Atlantic"/>
    <x v="0"/>
    <s v="Nonprofit"/>
    <s v=" "/>
    <x v="0"/>
    <n v="2011"/>
    <x v="30"/>
    <x v="5"/>
    <s v="6 - 10 years"/>
    <x v="1"/>
    <n v="3000000"/>
    <n v="2000000"/>
    <n v="2700000"/>
    <n v="0.9"/>
    <n v="100"/>
    <n v="80"/>
    <n v="5"/>
    <n v="0"/>
    <n v="0"/>
    <n v="5"/>
    <n v="5"/>
    <n v="5"/>
    <n v="0"/>
    <n v="0"/>
    <n v="0"/>
    <n v="0"/>
    <n v="0"/>
    <n v="0"/>
    <s v=" "/>
    <n v="0"/>
    <s v=" "/>
    <n v="0"/>
    <s v=" "/>
    <n v="0"/>
    <n v="5"/>
    <n v="100"/>
    <n v="5"/>
    <n v="5"/>
    <n v="5"/>
    <n v="70"/>
    <n v="0"/>
    <n v="10"/>
    <n v="0"/>
    <n v="0"/>
    <n v="0"/>
    <n v="0"/>
    <n v="0"/>
    <n v="0"/>
    <n v="5"/>
    <n v="0"/>
    <s v=" "/>
    <n v="0"/>
    <s v=" "/>
    <n v="10"/>
    <n v="10"/>
    <n v="5"/>
    <n v="0"/>
    <s v="No"/>
    <s v=" "/>
    <x v="2"/>
  </r>
  <r>
    <x v="4"/>
    <n v="132"/>
    <s v="MN"/>
    <n v="55113"/>
    <s v="West North Central"/>
    <x v="3"/>
    <s v="Nonprofit"/>
    <s v=" "/>
    <x v="0"/>
    <n v="2015"/>
    <x v="26"/>
    <x v="5"/>
    <s v="6 - 10 years"/>
    <x v="2"/>
    <n v="2494099"/>
    <n v="903499"/>
    <n v="1752036"/>
    <n v="0.70247251612706596"/>
    <n v="100.02"/>
    <n v="78.62"/>
    <n v="0"/>
    <n v="0"/>
    <n v="0"/>
    <n v="0"/>
    <n v="9.23"/>
    <n v="0"/>
    <n v="0"/>
    <n v="0"/>
    <n v="0"/>
    <n v="0"/>
    <n v="0"/>
    <n v="7.43"/>
    <s v=" "/>
    <n v="0"/>
    <s v=" "/>
    <n v="4.74"/>
    <s v=" "/>
    <n v="0"/>
    <n v="12.17"/>
    <n v="100"/>
    <n v="0"/>
    <n v="0"/>
    <n v="0"/>
    <n v="6"/>
    <n v="0"/>
    <n v="0"/>
    <n v="0"/>
    <n v="0"/>
    <n v="8"/>
    <n v="7"/>
    <n v="3"/>
    <n v="0"/>
    <n v="76"/>
    <n v="0"/>
    <s v=" "/>
    <n v="0"/>
    <s v=" "/>
    <n v="0"/>
    <n v="0"/>
    <n v="94"/>
    <n v="0"/>
    <s v="No"/>
    <s v=" "/>
    <x v="1"/>
  </r>
  <r>
    <x v="4"/>
    <n v="175"/>
    <s v="KS"/>
    <n v="66203"/>
    <s v="West North Central"/>
    <x v="3"/>
    <s v="Producer Cooperative"/>
    <s v=" "/>
    <x v="1"/>
    <n v="2015"/>
    <x v="26"/>
    <x v="5"/>
    <s v="6 - 10 years"/>
    <x v="2"/>
    <n v="185000"/>
    <n v="180000"/>
    <m/>
    <s v=" "/>
    <n v="100"/>
    <n v="40"/>
    <n v="5"/>
    <n v="30"/>
    <n v="0"/>
    <n v="0"/>
    <n v="20"/>
    <n v="0"/>
    <n v="5"/>
    <n v="0"/>
    <n v="0"/>
    <n v="0"/>
    <n v="0"/>
    <n v="0"/>
    <s v=" "/>
    <n v="0"/>
    <s v=" "/>
    <n v="0"/>
    <s v=" "/>
    <n v="30"/>
    <n v="5"/>
    <n v="100"/>
    <n v="80"/>
    <n v="0"/>
    <n v="0"/>
    <n v="5"/>
    <n v="0"/>
    <n v="0"/>
    <n v="0"/>
    <n v="5"/>
    <n v="0"/>
    <n v="0"/>
    <n v="0"/>
    <n v="0"/>
    <n v="10"/>
    <n v="0"/>
    <s v=" "/>
    <n v="0"/>
    <s v=" "/>
    <n v="0"/>
    <n v="0"/>
    <n v="15"/>
    <n v="0"/>
    <s v="No"/>
    <s v=" "/>
    <x v="1"/>
  </r>
  <r>
    <x v="4"/>
    <n v="104"/>
    <s v="NC"/>
    <n v="28205"/>
    <s v="South Atlantic"/>
    <x v="0"/>
    <s v="LLC"/>
    <s v=" "/>
    <x v="2"/>
    <n v="2014"/>
    <x v="28"/>
    <x v="5"/>
    <s v="6 - 10 years"/>
    <x v="2"/>
    <n v="1254573.51"/>
    <n v="1254573.51"/>
    <n v="1096987"/>
    <n v="0.87439037350629201"/>
    <n v="99.999999999999986"/>
    <n v="74"/>
    <n v="0"/>
    <n v="5.5"/>
    <n v="0"/>
    <n v="8.5"/>
    <n v="3.8"/>
    <n v="1.6"/>
    <n v="0.9"/>
    <n v="1"/>
    <n v="4.0999999999999996"/>
    <n v="0"/>
    <n v="0.6"/>
    <n v="0"/>
    <s v=" "/>
    <n v="0"/>
    <s v=" "/>
    <n v="0"/>
    <s v=" "/>
    <n v="5.5"/>
    <n v="8.1999999999999993"/>
    <n v="99.999999999999986"/>
    <n v="14"/>
    <n v="0"/>
    <n v="8.6"/>
    <n v="38"/>
    <n v="0"/>
    <n v="6.5"/>
    <n v="7.0000000000000007E-2"/>
    <n v="0.03"/>
    <n v="0"/>
    <n v="0"/>
    <n v="0"/>
    <n v="4.5999999999999996"/>
    <n v="2.8"/>
    <n v="25"/>
    <s v="Box Program"/>
    <n v="0.4"/>
    <s v=" "/>
    <n v="8.6"/>
    <n v="6.5"/>
    <n v="7.43"/>
    <n v="25.4"/>
    <s v="No"/>
    <s v=" "/>
    <x v="0"/>
  </r>
  <r>
    <x v="4"/>
    <n v="146"/>
    <s v="SC"/>
    <n v="29611"/>
    <s v="South Atlantic"/>
    <x v="0"/>
    <s v="LLC"/>
    <s v=" "/>
    <x v="2"/>
    <n v="2011"/>
    <x v="30"/>
    <x v="5"/>
    <s v="6 - 10 years"/>
    <x v="3"/>
    <n v="8000000"/>
    <n v="8000000"/>
    <n v="6918000"/>
    <n v="0.86475000000000002"/>
    <n v="100.02000000000001"/>
    <n v="17.329999999999998"/>
    <n v="0"/>
    <n v="3.71"/>
    <n v="0"/>
    <n v="2.75"/>
    <n v="0.51"/>
    <n v="0.5"/>
    <n v="10.3"/>
    <n v="1.67"/>
    <n v="5.97"/>
    <n v="4.95"/>
    <n v="7.55"/>
    <n v="1.45"/>
    <s v="plants"/>
    <n v="18.57"/>
    <s v="grocery"/>
    <n v="24.76"/>
    <s v=" "/>
    <n v="3.71"/>
    <n v="75.72"/>
    <n v="99.63"/>
    <n v="93.75"/>
    <n v="0"/>
    <n v="0.5"/>
    <n v="2.25"/>
    <n v="0"/>
    <n v="3.13"/>
    <n v="0"/>
    <n v="0"/>
    <n v="0"/>
    <n v="0"/>
    <n v="0"/>
    <n v="0"/>
    <n v="0"/>
    <n v="0"/>
    <s v=" "/>
    <n v="0"/>
    <s v=" "/>
    <n v="0.5"/>
    <n v="3.13"/>
    <n v="0"/>
    <n v="0"/>
    <s v="Yes"/>
    <n v="60000"/>
    <x v="0"/>
  </r>
  <r>
    <x v="4"/>
    <n v="181"/>
    <s v="MI"/>
    <n v="48205"/>
    <s v="East North Central"/>
    <x v="3"/>
    <s v="Producer Cooperative"/>
    <s v=" "/>
    <x v="1"/>
    <n v="2012"/>
    <x v="29"/>
    <x v="5"/>
    <s v="6 - 10 years"/>
    <x v="3"/>
    <m/>
    <m/>
    <m/>
    <s v=" "/>
    <m/>
    <m/>
    <m/>
    <m/>
    <m/>
    <m/>
    <m/>
    <m/>
    <m/>
    <m/>
    <m/>
    <m/>
    <m/>
    <m/>
    <m/>
    <m/>
    <m/>
    <m/>
    <m/>
    <m/>
    <m/>
    <n v="0"/>
    <m/>
    <m/>
    <m/>
    <m/>
    <m/>
    <m/>
    <m/>
    <m/>
    <m/>
    <m/>
    <m/>
    <m/>
    <m/>
    <m/>
    <m/>
    <m/>
    <m/>
    <m/>
    <m/>
    <m/>
    <m/>
    <m/>
    <m/>
    <x v="3"/>
  </r>
  <r>
    <x v="4"/>
    <n v="194"/>
    <s v="CO"/>
    <n v="80401"/>
    <s v="Mountain"/>
    <x v="1"/>
    <s v="Nonprofit"/>
    <s v=" "/>
    <x v="0"/>
    <n v="2015"/>
    <x v="26"/>
    <x v="5"/>
    <s v="6 - 10 years"/>
    <x v="2"/>
    <m/>
    <m/>
    <m/>
    <s v=" "/>
    <m/>
    <m/>
    <m/>
    <m/>
    <m/>
    <m/>
    <m/>
    <m/>
    <m/>
    <m/>
    <m/>
    <m/>
    <m/>
    <m/>
    <m/>
    <m/>
    <m/>
    <m/>
    <m/>
    <m/>
    <m/>
    <n v="0"/>
    <m/>
    <m/>
    <m/>
    <m/>
    <m/>
    <m/>
    <m/>
    <m/>
    <m/>
    <m/>
    <m/>
    <m/>
    <m/>
    <m/>
    <m/>
    <m/>
    <m/>
    <m/>
    <m/>
    <m/>
    <m/>
    <m/>
    <m/>
    <x v="3"/>
  </r>
  <r>
    <x v="4"/>
    <n v="144"/>
    <s v="WA"/>
    <n v="98273"/>
    <s v="Pacific"/>
    <x v="1"/>
    <s v="Producer Cooperative"/>
    <s v=" "/>
    <x v="1"/>
    <n v="2013"/>
    <x v="27"/>
    <x v="5"/>
    <s v="6 - 10 years"/>
    <x v="3"/>
    <n v="5480000"/>
    <n v="5280000"/>
    <n v="882306"/>
    <n v="0.161004744525547"/>
    <n v="99.96"/>
    <n v="26.97"/>
    <n v="4.6399999999999997"/>
    <n v="7.35"/>
    <n v="5.47"/>
    <n v="10.68"/>
    <n v="2.27"/>
    <n v="6.08"/>
    <n v="13.71"/>
    <n v="0"/>
    <n v="6.19"/>
    <n v="0"/>
    <n v="0"/>
    <n v="0.72"/>
    <s v="Nuts"/>
    <n v="5.68"/>
    <s v="Fruit"/>
    <n v="10.199999999999999"/>
    <s v="missing"/>
    <n v="12.82"/>
    <n v="42.58"/>
    <n v="0"/>
    <m/>
    <m/>
    <m/>
    <m/>
    <m/>
    <m/>
    <m/>
    <m/>
    <m/>
    <m/>
    <m/>
    <m/>
    <m/>
    <m/>
    <m/>
    <m/>
    <m/>
    <m/>
    <m/>
    <m/>
    <m/>
    <s v="No"/>
    <s v=" "/>
    <x v="2"/>
  </r>
  <r>
    <x v="4"/>
    <n v="108"/>
    <s v="CA"/>
    <n v="94954"/>
    <s v="Pacific"/>
    <x v="1"/>
    <s v="Producer Cooperative"/>
    <s v=" "/>
    <x v="1"/>
    <n v="2011"/>
    <x v="30"/>
    <x v="5"/>
    <s v="6 - 10 years"/>
    <x v="2"/>
    <m/>
    <m/>
    <m/>
    <s v=" "/>
    <m/>
    <m/>
    <m/>
    <m/>
    <m/>
    <m/>
    <m/>
    <m/>
    <m/>
    <m/>
    <m/>
    <m/>
    <m/>
    <m/>
    <m/>
    <m/>
    <m/>
    <m/>
    <m/>
    <m/>
    <m/>
    <n v="0"/>
    <m/>
    <m/>
    <m/>
    <m/>
    <m/>
    <m/>
    <m/>
    <m/>
    <m/>
    <m/>
    <m/>
    <m/>
    <m/>
    <m/>
    <m/>
    <m/>
    <m/>
    <m/>
    <m/>
    <m/>
    <m/>
    <s v="No"/>
    <s v=" "/>
    <x v="0"/>
  </r>
  <r>
    <x v="4"/>
    <n v="150"/>
    <s v="OR"/>
    <n v="97214"/>
    <s v="Pacific"/>
    <x v="1"/>
    <s v="LLC"/>
    <s v=" "/>
    <x v="2"/>
    <n v="2015"/>
    <x v="26"/>
    <x v="5"/>
    <s v="6 - 10 years"/>
    <x v="2"/>
    <n v="300000"/>
    <m/>
    <n v="200000"/>
    <n v="0.66666666666666696"/>
    <m/>
    <m/>
    <m/>
    <m/>
    <m/>
    <m/>
    <m/>
    <m/>
    <m/>
    <m/>
    <m/>
    <m/>
    <m/>
    <m/>
    <m/>
    <m/>
    <m/>
    <m/>
    <m/>
    <m/>
    <m/>
    <n v="0"/>
    <m/>
    <m/>
    <m/>
    <m/>
    <m/>
    <m/>
    <m/>
    <m/>
    <m/>
    <m/>
    <m/>
    <m/>
    <m/>
    <m/>
    <m/>
    <m/>
    <m/>
    <m/>
    <m/>
    <m/>
    <m/>
    <s v="No"/>
    <s v=" "/>
    <x v="0"/>
  </r>
  <r>
    <x v="4"/>
    <n v="200"/>
    <s v="OR"/>
    <n v="97540"/>
    <s v="Pacific"/>
    <x v="1"/>
    <s v="Nonprofit"/>
    <s v=" "/>
    <x v="0"/>
    <n v="2012"/>
    <x v="29"/>
    <x v="5"/>
    <s v="6 - 10 years"/>
    <x v="1"/>
    <n v="400000"/>
    <m/>
    <m/>
    <s v=" "/>
    <m/>
    <m/>
    <m/>
    <m/>
    <m/>
    <m/>
    <m/>
    <m/>
    <m/>
    <m/>
    <m/>
    <m/>
    <m/>
    <m/>
    <m/>
    <m/>
    <m/>
    <m/>
    <m/>
    <m/>
    <m/>
    <n v="0"/>
    <m/>
    <m/>
    <m/>
    <m/>
    <m/>
    <m/>
    <m/>
    <m/>
    <m/>
    <m/>
    <m/>
    <m/>
    <m/>
    <m/>
    <m/>
    <m/>
    <m/>
    <m/>
    <m/>
    <m/>
    <m/>
    <s v="No"/>
    <s v=" "/>
    <x v="3"/>
  </r>
  <r>
    <x v="4"/>
    <n v="182"/>
    <s v="FL"/>
    <n v="33004"/>
    <s v="South Atlantic"/>
    <x v="0"/>
    <s v="Publicly-owned"/>
    <s v=" "/>
    <x v="1"/>
    <n v="2012"/>
    <x v="29"/>
    <x v="5"/>
    <s v="6 - 10 years"/>
    <x v="3"/>
    <m/>
    <m/>
    <m/>
    <s v=" "/>
    <m/>
    <m/>
    <m/>
    <m/>
    <m/>
    <m/>
    <m/>
    <m/>
    <m/>
    <m/>
    <m/>
    <m/>
    <m/>
    <m/>
    <m/>
    <m/>
    <m/>
    <m/>
    <m/>
    <m/>
    <m/>
    <n v="0"/>
    <m/>
    <m/>
    <m/>
    <m/>
    <m/>
    <m/>
    <m/>
    <m/>
    <m/>
    <m/>
    <m/>
    <m/>
    <m/>
    <m/>
    <m/>
    <m/>
    <m/>
    <m/>
    <m/>
    <m/>
    <m/>
    <m/>
    <m/>
    <x v="3"/>
  </r>
  <r>
    <x v="5"/>
    <n v="122"/>
    <s v="TX"/>
    <n v="78744"/>
    <s v="West South Central"/>
    <x v="0"/>
    <s v="Nonprofit"/>
    <s v="888"/>
    <x v="0"/>
    <n v="2024"/>
    <x v="0"/>
    <x v="0"/>
    <s v="0 - 2 years"/>
    <x v="1"/>
    <n v="1259"/>
    <n v="1259"/>
    <m/>
    <m/>
    <n v="100"/>
    <n v="13"/>
    <n v="0"/>
    <n v="87"/>
    <n v="0"/>
    <n v="0"/>
    <n v="0"/>
    <n v="0"/>
    <n v="0"/>
    <n v="0"/>
    <n v="0"/>
    <n v="0"/>
    <n v="0"/>
    <n v="0"/>
    <s v="999"/>
    <n v="0"/>
    <m/>
    <n v="0"/>
    <m/>
    <n v="87"/>
    <n v="0"/>
    <n v="100"/>
    <n v="0"/>
    <n v="0"/>
    <n v="0"/>
    <n v="0"/>
    <n v="0"/>
    <n v="0"/>
    <n v="0"/>
    <n v="0"/>
    <n v="100"/>
    <n v="0"/>
    <n v="0"/>
    <n v="0"/>
    <n v="0"/>
    <n v="0"/>
    <s v="999"/>
    <n v="0"/>
    <m/>
    <n v="0"/>
    <n v="0"/>
    <n v="100"/>
    <n v="0"/>
    <s v="No"/>
    <m/>
    <x v="0"/>
  </r>
  <r>
    <x v="5"/>
    <n v="128"/>
    <s v="CO"/>
    <n v="80205"/>
    <s v="Mountain"/>
    <x v="1"/>
    <s v="LLC"/>
    <s v="888"/>
    <x v="2"/>
    <n v="2024"/>
    <x v="0"/>
    <x v="0"/>
    <s v="0 - 2 years"/>
    <x v="1"/>
    <n v="370000"/>
    <n v="327000"/>
    <n v="365500"/>
    <n v="0.98783783783783785"/>
    <n v="99.999999999999986"/>
    <n v="62"/>
    <n v="0.5"/>
    <n v="8.5"/>
    <n v="0"/>
    <n v="0.2"/>
    <n v="9.5"/>
    <n v="5.5"/>
    <n v="6.3"/>
    <n v="0"/>
    <n v="7"/>
    <n v="0"/>
    <n v="0.1"/>
    <n v="0.3"/>
    <s v="honey"/>
    <n v="0.1"/>
    <s v="plant based protein"/>
    <n v="0"/>
    <m/>
    <n v="8.5"/>
    <n v="19.300000000000004"/>
    <n v="100"/>
    <n v="2"/>
    <n v="0"/>
    <n v="0"/>
    <n v="5"/>
    <n v="12.4"/>
    <n v="0.4"/>
    <n v="0"/>
    <n v="0"/>
    <n v="5.2"/>
    <n v="0"/>
    <n v="0"/>
    <n v="0"/>
    <n v="75"/>
    <n v="0"/>
    <s v="999"/>
    <n v="0"/>
    <s v="999"/>
    <n v="0"/>
    <n v="12.8"/>
    <n v="80.2"/>
    <n v="0"/>
    <s v="No"/>
    <m/>
    <x v="0"/>
  </r>
  <r>
    <x v="5"/>
    <n v="117"/>
    <s v="CA"/>
    <n v="94060"/>
    <s v="Pacific"/>
    <x v="1"/>
    <s v="LLC"/>
    <s v="888"/>
    <x v="2"/>
    <n v="2024"/>
    <x v="0"/>
    <x v="0"/>
    <s v="0 - 2 years"/>
    <x v="1"/>
    <n v="750000"/>
    <n v="870000"/>
    <m/>
    <m/>
    <n v="100"/>
    <n v="100"/>
    <n v="0"/>
    <n v="0"/>
    <n v="0"/>
    <n v="0"/>
    <n v="0"/>
    <n v="0"/>
    <n v="0"/>
    <n v="0"/>
    <n v="0"/>
    <n v="0"/>
    <n v="0"/>
    <n v="0"/>
    <s v="999"/>
    <n v="0"/>
    <m/>
    <n v="0"/>
    <m/>
    <n v="0"/>
    <n v="0"/>
    <n v="100"/>
    <n v="0"/>
    <n v="0"/>
    <n v="5"/>
    <n v="5"/>
    <n v="3"/>
    <n v="20"/>
    <n v="0"/>
    <n v="0"/>
    <n v="5"/>
    <n v="0"/>
    <n v="2"/>
    <n v="0"/>
    <n v="60"/>
    <n v="0"/>
    <s v="999"/>
    <n v="0"/>
    <m/>
    <n v="5"/>
    <n v="23"/>
    <n v="67"/>
    <n v="0"/>
    <s v="Yes"/>
    <n v="0"/>
    <x v="1"/>
  </r>
  <r>
    <x v="5"/>
    <n v="156"/>
    <s v="VT"/>
    <n v="5401"/>
    <s v="New England"/>
    <x v="2"/>
    <s v="Nonprofit"/>
    <s v="888"/>
    <x v="0"/>
    <n v="2008"/>
    <x v="6"/>
    <x v="3"/>
    <s v="11+ years"/>
    <x v="1"/>
    <m/>
    <m/>
    <m/>
    <m/>
    <n v="100"/>
    <n v="65"/>
    <n v="20"/>
    <n v="10"/>
    <n v="0"/>
    <n v="0"/>
    <n v="2"/>
    <n v="1"/>
    <n v="1"/>
    <n v="0"/>
    <n v="1"/>
    <n v="0"/>
    <n v="0"/>
    <n v="0"/>
    <s v="999"/>
    <n v="0"/>
    <m/>
    <n v="0"/>
    <m/>
    <n v="10"/>
    <n v="3"/>
    <n v="100"/>
    <n v="75"/>
    <n v="0"/>
    <n v="0"/>
    <n v="0"/>
    <n v="0"/>
    <n v="0"/>
    <n v="0"/>
    <n v="0"/>
    <n v="0"/>
    <n v="25"/>
    <n v="0"/>
    <n v="0"/>
    <n v="0"/>
    <n v="0"/>
    <s v="999"/>
    <n v="0"/>
    <s v="999"/>
    <n v="0"/>
    <n v="0"/>
    <n v="25"/>
    <n v="0"/>
    <s v="Yes"/>
    <n v="0"/>
    <x v="0"/>
  </r>
  <r>
    <x v="5"/>
    <n v="115"/>
    <s v="MI"/>
    <n v="48116"/>
    <s v="East North Central"/>
    <x v="3"/>
    <s v="Nonprofit"/>
    <s v="888"/>
    <x v="0"/>
    <n v="1977"/>
    <x v="57"/>
    <x v="1"/>
    <s v="11+ years"/>
    <x v="3"/>
    <m/>
    <m/>
    <m/>
    <m/>
    <n v="100"/>
    <n v="20"/>
    <n v="0"/>
    <n v="1"/>
    <n v="2"/>
    <n v="0"/>
    <n v="1"/>
    <n v="0"/>
    <n v="10"/>
    <n v="0"/>
    <n v="15"/>
    <n v="1"/>
    <n v="20"/>
    <n v="20"/>
    <s v="Artisan"/>
    <n v="10"/>
    <s v="Flowers"/>
    <n v="0"/>
    <m/>
    <n v="3"/>
    <n v="76"/>
    <n v="100"/>
    <n v="100"/>
    <n v="0"/>
    <n v="0"/>
    <n v="0"/>
    <n v="0"/>
    <n v="0"/>
    <n v="0"/>
    <n v="0"/>
    <n v="0"/>
    <n v="0"/>
    <n v="0"/>
    <n v="0"/>
    <n v="0"/>
    <n v="0"/>
    <s v="999"/>
    <n v="0"/>
    <s v="999"/>
    <n v="0"/>
    <n v="0"/>
    <n v="0"/>
    <n v="0"/>
    <s v="Yes"/>
    <n v="300"/>
    <x v="0"/>
  </r>
  <r>
    <x v="5"/>
    <n v="123"/>
    <s v="MI"/>
    <n v="48202"/>
    <s v="East North Central"/>
    <x v="3"/>
    <s v="Producer Cooperative"/>
    <s v="888"/>
    <x v="1"/>
    <n v="2012"/>
    <x v="17"/>
    <x v="2"/>
    <s v="11+ years"/>
    <x v="3"/>
    <n v="49806"/>
    <n v="40772"/>
    <n v="44876.44"/>
    <n v="0.90102477613138987"/>
    <n v="100"/>
    <n v="90"/>
    <n v="0"/>
    <n v="0"/>
    <n v="0"/>
    <n v="0"/>
    <n v="0"/>
    <n v="0"/>
    <n v="0"/>
    <n v="0"/>
    <n v="0"/>
    <n v="0"/>
    <n v="0"/>
    <n v="10"/>
    <s v="Fresh flowers"/>
    <n v="0"/>
    <m/>
    <n v="0"/>
    <m/>
    <n v="0"/>
    <n v="10"/>
    <n v="100"/>
    <n v="100"/>
    <n v="0"/>
    <n v="0"/>
    <n v="0"/>
    <n v="0"/>
    <n v="0"/>
    <n v="0"/>
    <n v="0"/>
    <n v="0"/>
    <n v="0"/>
    <n v="0"/>
    <n v="0"/>
    <n v="0"/>
    <n v="0"/>
    <s v="999"/>
    <n v="0"/>
    <s v="999"/>
    <n v="0"/>
    <n v="0"/>
    <n v="0"/>
    <n v="0"/>
    <s v="No"/>
    <m/>
    <x v="0"/>
  </r>
  <r>
    <x v="5"/>
    <n v="195"/>
    <s v="IA"/>
    <n v="50461"/>
    <s v="West North Central"/>
    <x v="3"/>
    <s v="Other"/>
    <s v="Sole prop"/>
    <x v="2"/>
    <n v="2014"/>
    <x v="32"/>
    <x v="2"/>
    <s v="11+ years"/>
    <x v="3"/>
    <n v="181000"/>
    <n v="175000"/>
    <n v="80000"/>
    <n v="0.44198895027624308"/>
    <n v="100"/>
    <n v="97"/>
    <n v="0"/>
    <n v="0"/>
    <n v="0"/>
    <n v="0"/>
    <n v="0"/>
    <n v="0"/>
    <n v="0"/>
    <n v="0"/>
    <n v="1"/>
    <n v="0"/>
    <n v="2"/>
    <n v="0"/>
    <s v="999"/>
    <n v="0"/>
    <m/>
    <n v="0"/>
    <m/>
    <n v="0"/>
    <n v="3"/>
    <n v="100"/>
    <n v="92"/>
    <n v="0"/>
    <n v="6"/>
    <n v="2"/>
    <n v="0"/>
    <n v="0"/>
    <n v="0"/>
    <n v="0"/>
    <n v="0"/>
    <n v="0"/>
    <n v="0"/>
    <n v="0"/>
    <n v="0"/>
    <n v="0"/>
    <s v="999"/>
    <n v="0"/>
    <s v="999"/>
    <n v="6"/>
    <n v="0"/>
    <n v="0"/>
    <n v="0"/>
    <s v="No"/>
    <m/>
    <x v="0"/>
  </r>
  <r>
    <x v="5"/>
    <n v="109"/>
    <s v="WI"/>
    <n v="54106"/>
    <s v="East North Central"/>
    <x v="3"/>
    <s v="C Corp"/>
    <s v="888"/>
    <x v="2"/>
    <n v="2014"/>
    <x v="32"/>
    <x v="2"/>
    <s v="11+ years"/>
    <x v="2"/>
    <n v="170000"/>
    <n v="170000"/>
    <n v="160000"/>
    <n v="0.94117647058823528"/>
    <n v="100"/>
    <n v="95"/>
    <n v="0"/>
    <n v="0"/>
    <n v="0"/>
    <n v="0"/>
    <n v="0"/>
    <n v="0"/>
    <n v="0"/>
    <n v="0"/>
    <n v="0"/>
    <n v="0"/>
    <n v="0"/>
    <n v="5"/>
    <s v="processed foods"/>
    <n v="0"/>
    <m/>
    <n v="0"/>
    <m/>
    <n v="0"/>
    <n v="5"/>
    <n v="100"/>
    <n v="15"/>
    <n v="0"/>
    <n v="0"/>
    <n v="0"/>
    <n v="0"/>
    <n v="0"/>
    <n v="0"/>
    <n v="0"/>
    <n v="85"/>
    <n v="0"/>
    <n v="0"/>
    <n v="0"/>
    <n v="0"/>
    <n v="0"/>
    <s v="999"/>
    <n v="0"/>
    <s v="999"/>
    <n v="0"/>
    <n v="0"/>
    <n v="85"/>
    <n v="0"/>
    <s v="No"/>
    <m/>
    <x v="0"/>
  </r>
  <r>
    <x v="5"/>
    <n v="119"/>
    <s v="CA"/>
    <n v="95627"/>
    <s v="Pacific"/>
    <x v="1"/>
    <s v="LLC"/>
    <s v="888"/>
    <x v="2"/>
    <n v="2011"/>
    <x v="4"/>
    <x v="2"/>
    <s v="11+ years"/>
    <x v="1"/>
    <n v="1583000"/>
    <n v="1523000"/>
    <n v="1600000"/>
    <n v="1.010739102969046"/>
    <n v="100"/>
    <n v="70"/>
    <n v="0"/>
    <n v="5"/>
    <n v="0"/>
    <n v="0"/>
    <n v="8"/>
    <n v="5"/>
    <n v="0"/>
    <n v="0"/>
    <n v="12"/>
    <n v="0"/>
    <n v="0"/>
    <n v="0"/>
    <s v="999"/>
    <n v="0"/>
    <m/>
    <n v="0"/>
    <m/>
    <n v="5"/>
    <n v="17"/>
    <n v="100"/>
    <n v="0"/>
    <n v="0"/>
    <n v="10"/>
    <n v="65"/>
    <n v="0"/>
    <n v="10"/>
    <n v="0"/>
    <n v="0"/>
    <n v="5"/>
    <n v="5"/>
    <n v="0"/>
    <n v="0"/>
    <n v="5"/>
    <n v="0"/>
    <s v="999"/>
    <n v="0"/>
    <s v="999"/>
    <n v="10"/>
    <n v="10"/>
    <n v="15"/>
    <n v="0"/>
    <s v="No"/>
    <m/>
    <x v="0"/>
  </r>
  <r>
    <x v="5"/>
    <n v="191"/>
    <s v="PA"/>
    <n v="15201"/>
    <s v="Middle Atlantic"/>
    <x v="2"/>
    <s v="LLC"/>
    <s v="888"/>
    <x v="2"/>
    <n v="2014"/>
    <x v="32"/>
    <x v="2"/>
    <s v="11+ years"/>
    <x v="1"/>
    <n v="7000000"/>
    <n v="7000000"/>
    <n v="6739000"/>
    <n v="0.96271428571428574"/>
    <n v="100"/>
    <n v="30"/>
    <n v="2"/>
    <n v="0"/>
    <n v="0"/>
    <n v="20"/>
    <n v="10"/>
    <n v="4"/>
    <n v="12"/>
    <n v="8"/>
    <n v="14"/>
    <n v="0"/>
    <n v="0"/>
    <n v="0"/>
    <s v="999"/>
    <n v="0"/>
    <m/>
    <n v="0"/>
    <m/>
    <n v="0"/>
    <n v="38"/>
    <n v="100"/>
    <n v="0"/>
    <n v="70"/>
    <n v="12"/>
    <n v="7"/>
    <n v="0"/>
    <n v="3"/>
    <n v="2"/>
    <n v="0"/>
    <n v="0"/>
    <n v="3"/>
    <n v="0"/>
    <n v="0"/>
    <n v="3"/>
    <n v="0"/>
    <s v="999"/>
    <n v="0"/>
    <s v="999"/>
    <n v="82"/>
    <n v="3"/>
    <n v="6"/>
    <n v="0"/>
    <s v="No"/>
    <m/>
    <x v="0"/>
  </r>
  <r>
    <x v="5"/>
    <n v="200"/>
    <s v="GA"/>
    <n v="31804"/>
    <s v="South Atlantic"/>
    <x v="0"/>
    <s v="Producer Cooperative"/>
    <s v="888"/>
    <x v="1"/>
    <n v="1966"/>
    <x v="41"/>
    <x v="1"/>
    <s v="11+ years"/>
    <x v="1"/>
    <m/>
    <m/>
    <m/>
    <m/>
    <n v="100"/>
    <n v="100"/>
    <n v="0"/>
    <n v="0"/>
    <n v="0"/>
    <n v="0"/>
    <n v="0"/>
    <n v="0"/>
    <n v="0"/>
    <n v="0"/>
    <n v="0"/>
    <n v="0"/>
    <n v="0"/>
    <n v="0"/>
    <s v="999"/>
    <n v="0"/>
    <m/>
    <n v="0"/>
    <m/>
    <n v="0"/>
    <n v="0"/>
    <n v="100"/>
    <n v="3"/>
    <n v="0"/>
    <n v="3"/>
    <n v="30"/>
    <n v="0"/>
    <n v="51"/>
    <n v="3"/>
    <n v="5"/>
    <n v="5"/>
    <n v="0"/>
    <n v="0"/>
    <n v="0"/>
    <n v="0"/>
    <n v="0"/>
    <s v="999"/>
    <n v="0"/>
    <s v="999"/>
    <n v="3"/>
    <n v="51"/>
    <n v="10"/>
    <n v="0"/>
    <s v="Yes"/>
    <n v="50"/>
    <x v="2"/>
  </r>
  <r>
    <x v="5"/>
    <n v="187"/>
    <s v="MI"/>
    <n v="48197"/>
    <s v="East North Central"/>
    <x v="3"/>
    <s v="Nonprofit"/>
    <s v="888"/>
    <x v="0"/>
    <n v="2014"/>
    <x v="32"/>
    <x v="2"/>
    <s v="11+ years"/>
    <x v="3"/>
    <m/>
    <m/>
    <m/>
    <m/>
    <n v="100"/>
    <n v="0"/>
    <n v="100"/>
    <n v="0"/>
    <n v="0"/>
    <n v="0"/>
    <n v="0"/>
    <n v="0"/>
    <n v="0"/>
    <n v="0"/>
    <n v="0"/>
    <n v="0"/>
    <n v="0"/>
    <n v="0"/>
    <s v="999"/>
    <n v="0"/>
    <m/>
    <n v="0"/>
    <m/>
    <n v="0"/>
    <n v="0"/>
    <n v="100"/>
    <n v="100"/>
    <n v="0"/>
    <n v="0"/>
    <n v="0"/>
    <n v="0"/>
    <n v="0"/>
    <n v="0"/>
    <n v="0"/>
    <n v="0"/>
    <n v="0"/>
    <n v="0"/>
    <n v="0"/>
    <n v="0"/>
    <n v="0"/>
    <s v="999"/>
    <n v="0"/>
    <s v="999"/>
    <n v="0"/>
    <n v="0"/>
    <n v="0"/>
    <n v="0"/>
    <s v="Yes"/>
    <n v="500"/>
    <x v="2"/>
  </r>
  <r>
    <x v="5"/>
    <n v="201"/>
    <s v="MT"/>
    <n v="59802"/>
    <s v="Mountain"/>
    <x v="1"/>
    <s v="Producer Cooperative"/>
    <s v="888"/>
    <x v="1"/>
    <n v="2003"/>
    <x v="5"/>
    <x v="1"/>
    <s v="11+ years"/>
    <x v="1"/>
    <n v="6766581"/>
    <n v="6357130"/>
    <n v="6797230"/>
    <n v="1.0045294662104836"/>
    <n v="100"/>
    <n v="35"/>
    <n v="3"/>
    <n v="11"/>
    <n v="0"/>
    <n v="25"/>
    <n v="12"/>
    <n v="2"/>
    <n v="0"/>
    <n v="1"/>
    <n v="8"/>
    <n v="0"/>
    <n v="3"/>
    <n v="0"/>
    <s v="999"/>
    <n v="0"/>
    <m/>
    <n v="0"/>
    <m/>
    <n v="11"/>
    <n v="14"/>
    <n v="100"/>
    <n v="6"/>
    <n v="20"/>
    <n v="26"/>
    <n v="26"/>
    <n v="3"/>
    <n v="0"/>
    <n v="0"/>
    <n v="0"/>
    <n v="4"/>
    <n v="2"/>
    <n v="2"/>
    <n v="0"/>
    <n v="5"/>
    <n v="6"/>
    <s v="buying clubs, producers"/>
    <n v="0"/>
    <s v="999"/>
    <n v="46"/>
    <n v="3"/>
    <n v="13"/>
    <n v="6"/>
    <s v="Yes"/>
    <n v="6300"/>
    <x v="2"/>
  </r>
  <r>
    <x v="5"/>
    <n v="105"/>
    <s v="OR"/>
    <n v="97701"/>
    <s v="Pacific"/>
    <x v="1"/>
    <s v="LLC"/>
    <s v="888"/>
    <x v="2"/>
    <n v="2010"/>
    <x v="22"/>
    <x v="2"/>
    <s v="11+ years"/>
    <x v="2"/>
    <n v="540000"/>
    <n v="440000"/>
    <n v="530000"/>
    <n v="0.98148148148148151"/>
    <n v="100"/>
    <n v="30"/>
    <n v="10"/>
    <n v="10"/>
    <n v="3"/>
    <n v="8"/>
    <n v="7"/>
    <n v="25"/>
    <n v="1"/>
    <n v="1"/>
    <n v="5"/>
    <n v="0"/>
    <n v="0"/>
    <n v="0"/>
    <s v="999"/>
    <n v="0"/>
    <m/>
    <n v="0"/>
    <m/>
    <n v="13"/>
    <n v="32"/>
    <n v="100"/>
    <n v="52"/>
    <n v="0"/>
    <n v="5"/>
    <n v="33"/>
    <n v="0"/>
    <n v="8"/>
    <n v="0"/>
    <n v="0"/>
    <n v="1"/>
    <n v="1"/>
    <n v="0"/>
    <n v="0"/>
    <n v="0"/>
    <n v="0"/>
    <s v="999"/>
    <n v="0"/>
    <s v="999"/>
    <n v="5"/>
    <n v="8"/>
    <n v="2"/>
    <n v="0"/>
    <s v="No"/>
    <m/>
    <x v="2"/>
  </r>
  <r>
    <x v="5"/>
    <n v="157"/>
    <s v="IA"/>
    <n v="52101"/>
    <s v="West North Central"/>
    <x v="3"/>
    <s v="Nonprofit"/>
    <s v="888"/>
    <x v="0"/>
    <n v="2012"/>
    <x v="17"/>
    <x v="2"/>
    <s v="11+ years"/>
    <x v="1"/>
    <n v="1399647.61"/>
    <n v="1248689.4099999999"/>
    <n v="1293790"/>
    <n v="0.92436838441070168"/>
    <n v="100"/>
    <n v="41"/>
    <n v="1"/>
    <n v="18"/>
    <n v="0"/>
    <n v="25"/>
    <n v="10"/>
    <n v="1"/>
    <n v="1"/>
    <n v="0"/>
    <n v="3"/>
    <n v="0"/>
    <n v="0"/>
    <n v="0"/>
    <s v="999"/>
    <n v="0"/>
    <m/>
    <n v="0"/>
    <m/>
    <n v="18"/>
    <n v="5"/>
    <n v="100"/>
    <n v="7"/>
    <n v="0"/>
    <n v="1"/>
    <n v="14"/>
    <n v="0"/>
    <n v="11"/>
    <n v="0"/>
    <n v="1"/>
    <n v="23"/>
    <n v="10"/>
    <n v="0"/>
    <n v="0"/>
    <n v="24"/>
    <n v="6"/>
    <s v="Nutrition Education Partners"/>
    <n v="3"/>
    <s v="Farmers"/>
    <n v="1"/>
    <n v="11"/>
    <n v="58"/>
    <n v="9"/>
    <s v="No"/>
    <m/>
    <x v="2"/>
  </r>
  <r>
    <x v="5"/>
    <n v="140"/>
    <s v="NC"/>
    <n v="27703"/>
    <s v="South Atlantic"/>
    <x v="0"/>
    <s v="S Corp"/>
    <s v="888"/>
    <x v="2"/>
    <n v="2010"/>
    <x v="22"/>
    <x v="2"/>
    <s v="11+ years"/>
    <x v="1"/>
    <n v="3120239"/>
    <n v="3114644"/>
    <n v="3015913"/>
    <n v="0.9665647407137723"/>
    <n v="100"/>
    <n v="0"/>
    <n v="0"/>
    <n v="100"/>
    <n v="0"/>
    <n v="0"/>
    <n v="0"/>
    <n v="0"/>
    <n v="0"/>
    <n v="0"/>
    <n v="0"/>
    <n v="0"/>
    <n v="0"/>
    <n v="0"/>
    <s v="999"/>
    <n v="0"/>
    <m/>
    <n v="0"/>
    <m/>
    <n v="100"/>
    <n v="0"/>
    <n v="99.999999999999986"/>
    <n v="2.2000000000000002"/>
    <n v="0"/>
    <n v="35"/>
    <n v="43.8"/>
    <n v="0"/>
    <n v="3.1"/>
    <n v="0"/>
    <n v="0"/>
    <n v="6.7"/>
    <n v="3.1"/>
    <n v="0"/>
    <n v="0.8"/>
    <n v="3.2"/>
    <n v="2.1"/>
    <s v="Corporate Dining Halls"/>
    <n v="0"/>
    <s v="999"/>
    <n v="35"/>
    <n v="3.1"/>
    <n v="13.8"/>
    <n v="2.1"/>
    <s v="No"/>
    <m/>
    <x v="2"/>
  </r>
  <r>
    <x v="5"/>
    <n v="186"/>
    <s v="PA"/>
    <n v="19134"/>
    <s v="Middle Atlantic"/>
    <x v="2"/>
    <s v="Nonprofit"/>
    <s v="888"/>
    <x v="0"/>
    <n v="2008"/>
    <x v="6"/>
    <x v="3"/>
    <s v="11+ years"/>
    <x v="1"/>
    <n v="24916894"/>
    <n v="19014755"/>
    <n v="21288733"/>
    <n v="0.85438951580401634"/>
    <n v="100"/>
    <n v="70"/>
    <n v="0"/>
    <n v="15"/>
    <n v="0"/>
    <n v="5"/>
    <n v="5"/>
    <n v="5"/>
    <n v="0"/>
    <n v="0"/>
    <n v="0"/>
    <n v="0"/>
    <n v="0"/>
    <n v="0"/>
    <s v="999"/>
    <n v="0"/>
    <m/>
    <n v="0"/>
    <m/>
    <n v="15"/>
    <n v="5"/>
    <n v="100.00000000000001"/>
    <n v="0"/>
    <n v="0"/>
    <n v="3.7"/>
    <n v="3.2"/>
    <n v="1"/>
    <n v="0"/>
    <n v="0"/>
    <n v="1.8"/>
    <n v="19.600000000000001"/>
    <n v="8.8000000000000007"/>
    <n v="7"/>
    <n v="0"/>
    <n v="0"/>
    <n v="4.7"/>
    <s v="corporations"/>
    <n v="50.2"/>
    <s v="Community Organizations"/>
    <n v="3.7"/>
    <n v="1"/>
    <n v="37.200000000000003"/>
    <n v="54.900000000000006"/>
    <s v="No"/>
    <m/>
    <x v="2"/>
  </r>
  <r>
    <x v="5"/>
    <n v="197"/>
    <s v="CA"/>
    <n v="94124"/>
    <s v="Pacific"/>
    <x v="1"/>
    <s v="B Corp"/>
    <s v="888"/>
    <x v="2"/>
    <n v="1974"/>
    <x v="58"/>
    <x v="1"/>
    <s v="11+ years"/>
    <x v="1"/>
    <n v="42621039"/>
    <n v="41213789"/>
    <n v="42586345"/>
    <n v="0.99918598887277243"/>
    <n v="100"/>
    <n v="97"/>
    <n v="0"/>
    <n v="0"/>
    <n v="0"/>
    <n v="0"/>
    <n v="0"/>
    <n v="0"/>
    <n v="0"/>
    <n v="0"/>
    <n v="0"/>
    <n v="0"/>
    <n v="0"/>
    <n v="3"/>
    <s v="Freight"/>
    <n v="0"/>
    <m/>
    <n v="0"/>
    <m/>
    <n v="0"/>
    <n v="3"/>
    <n v="100"/>
    <n v="0"/>
    <n v="64"/>
    <n v="0"/>
    <n v="14"/>
    <n v="1"/>
    <n v="10"/>
    <n v="3"/>
    <n v="0"/>
    <n v="5"/>
    <n v="0"/>
    <n v="0"/>
    <n v="0"/>
    <n v="0"/>
    <n v="3"/>
    <s v="freight"/>
    <n v="0"/>
    <s v="999"/>
    <n v="64"/>
    <n v="11"/>
    <n v="5"/>
    <n v="3"/>
    <s v="No"/>
    <m/>
    <x v="2"/>
  </r>
  <r>
    <x v="5"/>
    <n v="185"/>
    <s v="MI"/>
    <n v="48118"/>
    <s v="East North Central"/>
    <x v="3"/>
    <s v="Nonprofit"/>
    <s v="888"/>
    <x v="0"/>
    <n v="1977"/>
    <x v="57"/>
    <x v="1"/>
    <s v="11+ years"/>
    <x v="3"/>
    <m/>
    <m/>
    <m/>
    <m/>
    <n v="100"/>
    <n v="70"/>
    <n v="2"/>
    <n v="8"/>
    <n v="0"/>
    <n v="2"/>
    <n v="5"/>
    <n v="0.5"/>
    <n v="8"/>
    <n v="0.5"/>
    <n v="2"/>
    <n v="0"/>
    <n v="2"/>
    <n v="0"/>
    <s v="999"/>
    <n v="0"/>
    <m/>
    <n v="0"/>
    <m/>
    <n v="8"/>
    <n v="13"/>
    <n v="100"/>
    <n v="100"/>
    <n v="0"/>
    <n v="0"/>
    <n v="0"/>
    <n v="0"/>
    <n v="0"/>
    <n v="0"/>
    <n v="0"/>
    <n v="0"/>
    <n v="0"/>
    <n v="0"/>
    <n v="0"/>
    <n v="0"/>
    <n v="0"/>
    <s v="999"/>
    <n v="0"/>
    <s v="999"/>
    <n v="0"/>
    <n v="0"/>
    <n v="0"/>
    <n v="0"/>
    <s v="Yes"/>
    <n v="3925"/>
    <x v="1"/>
  </r>
  <r>
    <x v="5"/>
    <n v="169"/>
    <s v="MA"/>
    <n v="1915"/>
    <s v="New England"/>
    <x v="2"/>
    <s v="Nonprofit"/>
    <s v="888"/>
    <x v="0"/>
    <n v="2013"/>
    <x v="12"/>
    <x v="2"/>
    <s v="11+ years"/>
    <x v="2"/>
    <n v="500000"/>
    <n v="500000"/>
    <m/>
    <m/>
    <n v="100"/>
    <n v="97"/>
    <n v="0"/>
    <n v="0"/>
    <n v="0"/>
    <n v="0"/>
    <n v="0"/>
    <n v="0"/>
    <n v="0"/>
    <n v="0"/>
    <n v="3"/>
    <n v="0"/>
    <n v="0"/>
    <n v="0"/>
    <s v="999"/>
    <n v="0"/>
    <m/>
    <n v="0"/>
    <m/>
    <n v="0"/>
    <n v="3"/>
    <n v="100"/>
    <n v="10"/>
    <n v="0"/>
    <n v="0"/>
    <n v="10"/>
    <n v="0"/>
    <n v="0"/>
    <n v="0"/>
    <n v="0"/>
    <n v="15"/>
    <n v="5"/>
    <n v="0"/>
    <n v="0"/>
    <n v="60"/>
    <n v="0"/>
    <s v="999"/>
    <n v="0"/>
    <s v="999"/>
    <n v="0"/>
    <n v="0"/>
    <n v="80"/>
    <n v="0"/>
    <s v="Yes"/>
    <n v="4000"/>
    <x v="1"/>
  </r>
  <r>
    <x v="5"/>
    <n v="147"/>
    <s v="CO"/>
    <n v="80004"/>
    <s v="Mountain"/>
    <x v="1"/>
    <s v="Nonprofit"/>
    <s v="888"/>
    <x v="0"/>
    <n v="2014"/>
    <x v="32"/>
    <x v="2"/>
    <s v="11+ years"/>
    <x v="2"/>
    <n v="400000"/>
    <n v="340000"/>
    <m/>
    <m/>
    <n v="100"/>
    <n v="80"/>
    <n v="0.01"/>
    <n v="0"/>
    <n v="0"/>
    <n v="0"/>
    <n v="5"/>
    <n v="0"/>
    <n v="4.99"/>
    <n v="5"/>
    <n v="5"/>
    <n v="0"/>
    <n v="0"/>
    <n v="0"/>
    <s v="999"/>
    <n v="0"/>
    <m/>
    <n v="0"/>
    <m/>
    <n v="0"/>
    <n v="14.99"/>
    <n v="100"/>
    <n v="95"/>
    <n v="0"/>
    <n v="4.99"/>
    <n v="0"/>
    <n v="0"/>
    <n v="0.01"/>
    <n v="0"/>
    <n v="0"/>
    <n v="0"/>
    <n v="0"/>
    <n v="0"/>
    <n v="0"/>
    <n v="0"/>
    <n v="0"/>
    <s v="999"/>
    <n v="0"/>
    <m/>
    <n v="4.99"/>
    <n v="0.01"/>
    <n v="0"/>
    <n v="0"/>
    <s v="Yes"/>
    <n v="5000"/>
    <x v="1"/>
  </r>
  <r>
    <x v="5"/>
    <n v="164"/>
    <s v="MI"/>
    <n v="49686"/>
    <s v="East North Central"/>
    <x v="3"/>
    <s v="Nonprofit"/>
    <s v="888"/>
    <x v="0"/>
    <n v="2014"/>
    <x v="32"/>
    <x v="2"/>
    <s v="11+ years"/>
    <x v="2"/>
    <m/>
    <m/>
    <m/>
    <m/>
    <n v="100"/>
    <n v="99"/>
    <n v="0"/>
    <n v="1"/>
    <n v="0"/>
    <n v="0"/>
    <n v="0"/>
    <n v="0"/>
    <n v="0"/>
    <n v="0"/>
    <n v="0"/>
    <n v="0"/>
    <n v="0"/>
    <n v="0"/>
    <s v="999"/>
    <n v="0"/>
    <m/>
    <n v="0"/>
    <m/>
    <n v="1"/>
    <n v="0"/>
    <n v="100"/>
    <n v="40"/>
    <n v="0"/>
    <n v="0"/>
    <n v="40"/>
    <n v="0"/>
    <n v="0"/>
    <n v="0"/>
    <n v="0"/>
    <n v="20"/>
    <n v="0"/>
    <n v="0"/>
    <n v="0"/>
    <n v="0"/>
    <n v="0"/>
    <s v="999"/>
    <n v="0"/>
    <s v="999"/>
    <n v="0"/>
    <n v="0"/>
    <n v="20"/>
    <n v="0"/>
    <s v="No"/>
    <m/>
    <x v="1"/>
  </r>
  <r>
    <x v="5"/>
    <n v="154"/>
    <s v="SC"/>
    <n v="29405"/>
    <s v="South Atlantic"/>
    <x v="0"/>
    <s v="Nonprofit"/>
    <s v="888"/>
    <x v="0"/>
    <n v="2011"/>
    <x v="4"/>
    <x v="2"/>
    <s v="11+ years"/>
    <x v="1"/>
    <m/>
    <m/>
    <m/>
    <m/>
    <n v="100"/>
    <n v="55"/>
    <n v="0"/>
    <n v="0"/>
    <n v="0"/>
    <n v="35"/>
    <n v="5"/>
    <n v="5"/>
    <n v="0"/>
    <n v="0"/>
    <n v="0"/>
    <n v="0"/>
    <n v="0"/>
    <n v="0"/>
    <s v="999"/>
    <n v="0"/>
    <m/>
    <n v="0"/>
    <m/>
    <n v="0"/>
    <n v="5"/>
    <n v="100"/>
    <n v="5"/>
    <n v="0"/>
    <n v="10"/>
    <n v="65"/>
    <n v="0"/>
    <n v="15"/>
    <n v="0"/>
    <n v="0"/>
    <n v="0"/>
    <n v="5"/>
    <n v="0"/>
    <n v="0"/>
    <n v="0"/>
    <n v="0"/>
    <s v="999"/>
    <n v="0"/>
    <s v="999"/>
    <n v="10"/>
    <n v="15"/>
    <n v="5"/>
    <n v="0"/>
    <s v="No"/>
    <m/>
    <x v="1"/>
  </r>
  <r>
    <x v="5"/>
    <n v="129"/>
    <s v="MI"/>
    <n v="49423"/>
    <s v="East North Central"/>
    <x v="3"/>
    <s v="Nonprofit"/>
    <s v="888"/>
    <x v="0"/>
    <n v="1972"/>
    <x v="59"/>
    <x v="1"/>
    <s v="11+ years"/>
    <x v="3"/>
    <n v="4076477"/>
    <n v="250000"/>
    <m/>
    <m/>
    <n v="100"/>
    <n v="0"/>
    <n v="0"/>
    <n v="0"/>
    <n v="0"/>
    <n v="0"/>
    <n v="0"/>
    <n v="0"/>
    <n v="0"/>
    <n v="0"/>
    <n v="0"/>
    <n v="0"/>
    <n v="0"/>
    <n v="100"/>
    <s v="Food Club memberships"/>
    <n v="0"/>
    <m/>
    <n v="0"/>
    <m/>
    <n v="0"/>
    <n v="100"/>
    <n v="100"/>
    <n v="100"/>
    <n v="0"/>
    <n v="0"/>
    <n v="0"/>
    <n v="0"/>
    <n v="0"/>
    <n v="0"/>
    <n v="0"/>
    <n v="0"/>
    <n v="0"/>
    <n v="0"/>
    <n v="0"/>
    <n v="0"/>
    <n v="0"/>
    <s v="999"/>
    <n v="0"/>
    <s v="999"/>
    <n v="0"/>
    <n v="0"/>
    <n v="0"/>
    <n v="0"/>
    <s v="No"/>
    <m/>
    <x v="1"/>
  </r>
  <r>
    <x v="5"/>
    <n v="184"/>
    <s v="CA"/>
    <n v="96161"/>
    <s v="Pacific"/>
    <x v="1"/>
    <s v="Nonprofit"/>
    <s v="888"/>
    <x v="0"/>
    <n v="2013"/>
    <x v="12"/>
    <x v="2"/>
    <s v="11+ years"/>
    <x v="2"/>
    <n v="680029.87"/>
    <n v="598123.86"/>
    <n v="685116.81"/>
    <n v="1.0074804655271983"/>
    <n v="100"/>
    <n v="60"/>
    <n v="5"/>
    <n v="10"/>
    <n v="5"/>
    <n v="5"/>
    <n v="10"/>
    <n v="1"/>
    <n v="1"/>
    <n v="1"/>
    <n v="1"/>
    <n v="0"/>
    <n v="1"/>
    <n v="0"/>
    <s v="999"/>
    <n v="0"/>
    <m/>
    <n v="0"/>
    <m/>
    <n v="15"/>
    <n v="5"/>
    <n v="100"/>
    <n v="40"/>
    <n v="0"/>
    <n v="5"/>
    <n v="5"/>
    <n v="0"/>
    <n v="0"/>
    <n v="0"/>
    <n v="0"/>
    <n v="20"/>
    <n v="0"/>
    <n v="10"/>
    <n v="0"/>
    <n v="20"/>
    <n v="0"/>
    <s v="999"/>
    <n v="0"/>
    <s v="999"/>
    <n v="5"/>
    <n v="0"/>
    <n v="50"/>
    <n v="0"/>
    <s v="No"/>
    <m/>
    <x v="1"/>
  </r>
  <r>
    <x v="5"/>
    <n v="204"/>
    <s v="WI"/>
    <n v="54981"/>
    <s v="East North Central"/>
    <x v="3"/>
    <s v="Producer Cooperative"/>
    <s v="888"/>
    <x v="1"/>
    <n v="2012"/>
    <x v="17"/>
    <x v="2"/>
    <s v="11+ years"/>
    <x v="1"/>
    <n v="4150000"/>
    <n v="4000000"/>
    <n v="850000"/>
    <n v="0.20481927710843373"/>
    <n v="100"/>
    <n v="90"/>
    <n v="3"/>
    <n v="4"/>
    <n v="0"/>
    <n v="1"/>
    <n v="1"/>
    <n v="1"/>
    <n v="0"/>
    <n v="0"/>
    <n v="0"/>
    <n v="0"/>
    <n v="0"/>
    <n v="0"/>
    <s v="999"/>
    <n v="0"/>
    <m/>
    <n v="0"/>
    <m/>
    <n v="4"/>
    <n v="1"/>
    <n v="100"/>
    <n v="0"/>
    <n v="65"/>
    <n v="0"/>
    <n v="6"/>
    <n v="15"/>
    <n v="0"/>
    <n v="2"/>
    <n v="2"/>
    <n v="5"/>
    <n v="0"/>
    <n v="0"/>
    <n v="0"/>
    <n v="5"/>
    <n v="0"/>
    <s v="999"/>
    <n v="0"/>
    <s v="999"/>
    <n v="65"/>
    <n v="15"/>
    <n v="12"/>
    <n v="0"/>
    <s v="No"/>
    <m/>
    <x v="1"/>
  </r>
  <r>
    <x v="5"/>
    <n v="138"/>
    <s v="NC"/>
    <n v="27701"/>
    <s v="South Atlantic"/>
    <x v="0"/>
    <s v="Nonprofit"/>
    <s v="888"/>
    <x v="0"/>
    <n v="2010"/>
    <x v="22"/>
    <x v="2"/>
    <s v="11+ years"/>
    <x v="1"/>
    <n v="3000000"/>
    <n v="2000000"/>
    <n v="3000000"/>
    <n v="1"/>
    <n v="100"/>
    <n v="92"/>
    <n v="1"/>
    <n v="1"/>
    <n v="0"/>
    <n v="0"/>
    <n v="3"/>
    <n v="1"/>
    <n v="0"/>
    <n v="0"/>
    <n v="1"/>
    <n v="0"/>
    <n v="1"/>
    <n v="0"/>
    <s v="999"/>
    <n v="0"/>
    <m/>
    <n v="0"/>
    <m/>
    <n v="1"/>
    <n v="3"/>
    <n v="100"/>
    <n v="1"/>
    <n v="0"/>
    <n v="30"/>
    <n v="3"/>
    <n v="0"/>
    <n v="25"/>
    <n v="3"/>
    <n v="1"/>
    <n v="15"/>
    <n v="12"/>
    <n v="0"/>
    <n v="0"/>
    <n v="10"/>
    <n v="0"/>
    <s v="999"/>
    <n v="0"/>
    <s v="999"/>
    <n v="30"/>
    <n v="25"/>
    <n v="38"/>
    <n v="0"/>
    <s v="No"/>
    <m/>
    <x v="1"/>
  </r>
  <r>
    <x v="5"/>
    <n v="142"/>
    <s v="VT"/>
    <n v="5301"/>
    <s v="New England"/>
    <x v="2"/>
    <s v="Nonprofit"/>
    <s v="888"/>
    <x v="0"/>
    <n v="2009"/>
    <x v="11"/>
    <x v="3"/>
    <s v="11+ years"/>
    <x v="1"/>
    <n v="5108000"/>
    <n v="3869000"/>
    <n v="5177513"/>
    <n v="1.0136086530931872"/>
    <n v="100"/>
    <n v="23"/>
    <n v="1"/>
    <n v="10"/>
    <n v="1"/>
    <n v="21"/>
    <n v="0"/>
    <n v="0"/>
    <n v="5"/>
    <n v="0"/>
    <n v="39"/>
    <n v="0"/>
    <n v="0"/>
    <n v="0"/>
    <s v="999"/>
    <n v="0"/>
    <m/>
    <n v="0"/>
    <m/>
    <n v="11"/>
    <n v="44"/>
    <n v="100"/>
    <n v="1"/>
    <n v="54"/>
    <n v="14"/>
    <n v="3"/>
    <n v="1"/>
    <n v="0"/>
    <n v="1"/>
    <n v="0"/>
    <n v="20"/>
    <n v="1"/>
    <n v="1"/>
    <n v="0"/>
    <n v="3"/>
    <n v="0"/>
    <s v="buying club"/>
    <n v="1"/>
    <s v="999"/>
    <n v="68"/>
    <n v="1"/>
    <n v="25"/>
    <n v="1"/>
    <s v="No"/>
    <m/>
    <x v="1"/>
  </r>
  <r>
    <x v="5"/>
    <n v="178"/>
    <s v="RI"/>
    <n v="2909"/>
    <s v="New England"/>
    <x v="2"/>
    <s v="Nonprofit"/>
    <s v="888"/>
    <x v="0"/>
    <n v="1997"/>
    <x v="43"/>
    <x v="1"/>
    <s v="11+ years"/>
    <x v="2"/>
    <n v="4714151.16"/>
    <n v="4362703"/>
    <n v="963389.49"/>
    <n v="0.20436117920325661"/>
    <n v="100"/>
    <n v="65"/>
    <n v="0"/>
    <n v="11"/>
    <n v="2"/>
    <n v="8"/>
    <n v="8"/>
    <n v="0"/>
    <n v="0"/>
    <n v="0"/>
    <n v="0"/>
    <n v="0"/>
    <n v="0"/>
    <n v="4"/>
    <s v="Nuts"/>
    <n v="2"/>
    <s v="Packaging/Brand"/>
    <n v="0"/>
    <m/>
    <n v="13"/>
    <n v="6"/>
    <n v="100"/>
    <n v="3"/>
    <n v="73"/>
    <n v="10"/>
    <n v="0"/>
    <n v="1"/>
    <n v="5"/>
    <n v="0"/>
    <n v="0"/>
    <n v="0"/>
    <n v="3"/>
    <n v="2"/>
    <n v="0"/>
    <n v="3"/>
    <n v="0"/>
    <s v="999"/>
    <n v="0"/>
    <s v="999"/>
    <n v="83"/>
    <n v="6"/>
    <n v="8"/>
    <n v="0"/>
    <s v="No"/>
    <m/>
    <x v="1"/>
  </r>
  <r>
    <x v="5"/>
    <n v="152"/>
    <s v="VT"/>
    <n v="5855"/>
    <s v="New England"/>
    <x v="2"/>
    <s v="Nonprofit"/>
    <s v="888"/>
    <x v="0"/>
    <n v="2009"/>
    <x v="11"/>
    <x v="3"/>
    <s v="11+ years"/>
    <x v="1"/>
    <m/>
    <n v="758186.07"/>
    <m/>
    <m/>
    <n v="100"/>
    <n v="21.6"/>
    <n v="1"/>
    <n v="11"/>
    <n v="0.2"/>
    <n v="48.5"/>
    <n v="3.5"/>
    <n v="1.3"/>
    <n v="0.5"/>
    <n v="1.1000000000000001"/>
    <n v="7.3"/>
    <n v="0"/>
    <n v="0"/>
    <n v="1"/>
    <s v="tofu"/>
    <n v="3"/>
    <s v="honey/maple"/>
    <n v="0"/>
    <m/>
    <n v="11.2"/>
    <n v="14.2"/>
    <n v="100"/>
    <n v="0"/>
    <n v="12"/>
    <n v="34"/>
    <n v="5"/>
    <n v="0"/>
    <n v="3"/>
    <n v="0"/>
    <n v="0"/>
    <n v="32"/>
    <n v="3"/>
    <n v="1"/>
    <n v="2"/>
    <n v="2"/>
    <n v="5"/>
    <s v="recreation facility"/>
    <n v="1"/>
    <s v="buying clubs"/>
    <n v="46"/>
    <n v="3"/>
    <n v="40"/>
    <n v="6"/>
    <s v="No"/>
    <m/>
    <x v="1"/>
  </r>
  <r>
    <x v="5"/>
    <n v="118"/>
    <s v="VT"/>
    <n v="5843"/>
    <s v="New England"/>
    <x v="2"/>
    <s v="Nonprofit"/>
    <s v="888"/>
    <x v="0"/>
    <n v="2011"/>
    <x v="4"/>
    <x v="2"/>
    <s v="11+ years"/>
    <x v="1"/>
    <n v="4000000"/>
    <n v="300000"/>
    <n v="4000000"/>
    <n v="1"/>
    <n v="100"/>
    <n v="100"/>
    <n v="0"/>
    <n v="0"/>
    <n v="0"/>
    <n v="0"/>
    <n v="0"/>
    <n v="0"/>
    <n v="0"/>
    <n v="0"/>
    <n v="0"/>
    <n v="0"/>
    <n v="0"/>
    <n v="0"/>
    <s v="999"/>
    <n v="0"/>
    <m/>
    <n v="0"/>
    <m/>
    <n v="0"/>
    <n v="0"/>
    <n v="100"/>
    <n v="0"/>
    <n v="0"/>
    <n v="0"/>
    <n v="0"/>
    <n v="0"/>
    <n v="0"/>
    <n v="0"/>
    <n v="0"/>
    <n v="20"/>
    <n v="60"/>
    <n v="20"/>
    <n v="0"/>
    <n v="0"/>
    <n v="0"/>
    <s v="999"/>
    <n v="0"/>
    <s v="999"/>
    <n v="0"/>
    <n v="0"/>
    <n v="100"/>
    <n v="0"/>
    <s v="Yes"/>
    <m/>
    <x v="1"/>
  </r>
  <r>
    <x v="5"/>
    <n v="150"/>
    <s v="MI"/>
    <n v="49203"/>
    <s v="East North Central"/>
    <x v="3"/>
    <s v="Nonprofit"/>
    <s v="888"/>
    <x v="0"/>
    <n v="2000"/>
    <x v="8"/>
    <x v="1"/>
    <s v="11+ years"/>
    <x v="3"/>
    <n v="321000"/>
    <m/>
    <m/>
    <m/>
    <n v="100"/>
    <n v="60"/>
    <n v="0"/>
    <n v="20"/>
    <n v="0"/>
    <n v="0"/>
    <n v="5"/>
    <n v="0"/>
    <n v="10"/>
    <n v="0"/>
    <n v="0"/>
    <n v="0"/>
    <n v="5"/>
    <n v="0"/>
    <s v="999"/>
    <n v="0"/>
    <m/>
    <n v="0"/>
    <m/>
    <n v="20"/>
    <n v="15"/>
    <n v="100"/>
    <n v="100"/>
    <n v="0"/>
    <n v="0"/>
    <n v="0"/>
    <n v="0"/>
    <n v="0"/>
    <n v="0"/>
    <n v="0"/>
    <n v="0"/>
    <n v="0"/>
    <n v="0"/>
    <n v="0"/>
    <n v="0"/>
    <n v="0"/>
    <s v="999"/>
    <n v="0"/>
    <s v="999"/>
    <n v="0"/>
    <n v="0"/>
    <n v="0"/>
    <n v="0"/>
    <s v="Yes"/>
    <n v="25000"/>
    <x v="3"/>
  </r>
  <r>
    <x v="5"/>
    <n v="190"/>
    <s v="NH"/>
    <n v="3044"/>
    <s v="New England"/>
    <x v="2"/>
    <s v="LLC"/>
    <s v="888"/>
    <x v="2"/>
    <n v="2014"/>
    <x v="32"/>
    <x v="2"/>
    <s v="11+ years"/>
    <x v="2"/>
    <n v="847570.85"/>
    <n v="847570.85"/>
    <m/>
    <m/>
    <n v="100"/>
    <n v="65"/>
    <n v="1"/>
    <n v="12"/>
    <n v="0"/>
    <n v="5"/>
    <n v="4"/>
    <n v="1"/>
    <n v="1"/>
    <n v="1"/>
    <n v="10"/>
    <n v="0"/>
    <n v="0"/>
    <n v="0"/>
    <s v="999"/>
    <n v="0"/>
    <m/>
    <n v="0"/>
    <m/>
    <n v="12"/>
    <n v="13"/>
    <n v="100"/>
    <n v="45"/>
    <n v="0"/>
    <n v="30"/>
    <n v="20"/>
    <n v="0"/>
    <n v="4"/>
    <n v="0"/>
    <n v="0"/>
    <n v="1"/>
    <n v="0"/>
    <n v="0"/>
    <n v="0"/>
    <n v="0"/>
    <n v="0"/>
    <s v="999"/>
    <n v="0"/>
    <m/>
    <n v="30"/>
    <n v="4"/>
    <n v="1"/>
    <n v="0"/>
    <s v="No"/>
    <m/>
    <x v="3"/>
  </r>
  <r>
    <x v="5"/>
    <n v="101"/>
    <s v="MI"/>
    <n v="48170"/>
    <s v="East North Central"/>
    <x v="3"/>
    <s v="LLC"/>
    <s v="888"/>
    <x v="2"/>
    <n v="2014"/>
    <x v="32"/>
    <x v="2"/>
    <s v="11+ years"/>
    <x v="2"/>
    <m/>
    <m/>
    <m/>
    <m/>
    <n v="100"/>
    <n v="1"/>
    <n v="1"/>
    <n v="0"/>
    <n v="0"/>
    <n v="20"/>
    <n v="21"/>
    <n v="20"/>
    <n v="30"/>
    <n v="0"/>
    <n v="0"/>
    <n v="0"/>
    <n v="7"/>
    <n v="0"/>
    <s v="999"/>
    <n v="0"/>
    <m/>
    <n v="0"/>
    <m/>
    <n v="0"/>
    <n v="57"/>
    <n v="100"/>
    <n v="50"/>
    <n v="9"/>
    <n v="28"/>
    <n v="8"/>
    <n v="5"/>
    <n v="0"/>
    <n v="0"/>
    <n v="0"/>
    <n v="0"/>
    <n v="0"/>
    <n v="0"/>
    <n v="0"/>
    <n v="0"/>
    <n v="0"/>
    <s v="999"/>
    <n v="0"/>
    <s v="999"/>
    <n v="37"/>
    <n v="5"/>
    <n v="0"/>
    <n v="0"/>
    <s v="No"/>
    <m/>
    <x v="3"/>
  </r>
  <r>
    <x v="5"/>
    <n v="188"/>
    <s v="CA"/>
    <n v="93301"/>
    <s v="Pacific"/>
    <x v="1"/>
    <s v="S Corp"/>
    <s v="888"/>
    <x v="2"/>
    <n v="2010"/>
    <x v="22"/>
    <x v="2"/>
    <s v="11+ years"/>
    <x v="4"/>
    <n v="100000"/>
    <n v="100000"/>
    <m/>
    <m/>
    <n v="100"/>
    <n v="0"/>
    <n v="0"/>
    <n v="0"/>
    <n v="0"/>
    <n v="0"/>
    <n v="0"/>
    <n v="0"/>
    <n v="0"/>
    <n v="0"/>
    <n v="100"/>
    <n v="0"/>
    <n v="0"/>
    <n v="0"/>
    <s v="999"/>
    <n v="0"/>
    <m/>
    <n v="0"/>
    <m/>
    <n v="0"/>
    <n v="100"/>
    <n v="100"/>
    <n v="80"/>
    <n v="0"/>
    <n v="0"/>
    <n v="20"/>
    <n v="0"/>
    <n v="0"/>
    <n v="0"/>
    <n v="0"/>
    <n v="0"/>
    <n v="0"/>
    <n v="0"/>
    <n v="0"/>
    <n v="0"/>
    <n v="0"/>
    <s v="999"/>
    <n v="0"/>
    <s v="999"/>
    <n v="0"/>
    <n v="0"/>
    <n v="0"/>
    <n v="0"/>
    <s v="No"/>
    <m/>
    <x v="3"/>
  </r>
  <r>
    <x v="5"/>
    <n v="107"/>
    <s v="MI"/>
    <n v="49707"/>
    <s v="East North Central"/>
    <x v="3"/>
    <s v="Nonprofit"/>
    <s v="888"/>
    <x v="0"/>
    <n v="1978"/>
    <x v="56"/>
    <x v="1"/>
    <s v="11+ years"/>
    <x v="3"/>
    <n v="100000"/>
    <n v="90000"/>
    <m/>
    <m/>
    <n v="100"/>
    <n v="35"/>
    <n v="2"/>
    <n v="2"/>
    <n v="0"/>
    <n v="0"/>
    <n v="2"/>
    <n v="1"/>
    <n v="25"/>
    <n v="1"/>
    <n v="7"/>
    <n v="0"/>
    <n v="25"/>
    <n v="0"/>
    <s v="999"/>
    <n v="0"/>
    <m/>
    <n v="0"/>
    <m/>
    <n v="2"/>
    <n v="59"/>
    <n v="100"/>
    <n v="100"/>
    <n v="0"/>
    <n v="0"/>
    <n v="0"/>
    <n v="0"/>
    <n v="0"/>
    <n v="0"/>
    <n v="0"/>
    <n v="0"/>
    <n v="0"/>
    <n v="0"/>
    <n v="0"/>
    <n v="0"/>
    <n v="0"/>
    <s v="999"/>
    <n v="0"/>
    <m/>
    <n v="0"/>
    <n v="0"/>
    <n v="0"/>
    <n v="0"/>
    <s v="Yes"/>
    <m/>
    <x v="3"/>
  </r>
  <r>
    <x v="5"/>
    <n v="137"/>
    <s v="MI"/>
    <n v="48207"/>
    <s v="East North Central"/>
    <x v="3"/>
    <s v="Nonprofit"/>
    <s v="888"/>
    <x v="0"/>
    <n v="1890"/>
    <x v="60"/>
    <x v="1"/>
    <s v="11+ years"/>
    <x v="2"/>
    <m/>
    <m/>
    <m/>
    <m/>
    <n v="100"/>
    <n v="90"/>
    <n v="0"/>
    <n v="0"/>
    <n v="0"/>
    <n v="0"/>
    <n v="10"/>
    <n v="0"/>
    <n v="0"/>
    <n v="0"/>
    <n v="0"/>
    <n v="0"/>
    <n v="0"/>
    <n v="0"/>
    <s v="999"/>
    <n v="0"/>
    <m/>
    <n v="0"/>
    <m/>
    <n v="0"/>
    <n v="0"/>
    <n v="100"/>
    <n v="5"/>
    <n v="0"/>
    <n v="0"/>
    <n v="0"/>
    <n v="0"/>
    <n v="0"/>
    <n v="0"/>
    <n v="0"/>
    <n v="0"/>
    <n v="0"/>
    <n v="0"/>
    <n v="0"/>
    <n v="5"/>
    <n v="90"/>
    <s v="Local Non-Profits"/>
    <n v="0"/>
    <s v="999"/>
    <n v="0"/>
    <n v="0"/>
    <n v="5"/>
    <n v="90"/>
    <s v="Yes"/>
    <m/>
    <x v="3"/>
  </r>
  <r>
    <x v="5"/>
    <n v="143"/>
    <s v="GA"/>
    <n v="30021"/>
    <s v="South Atlantic"/>
    <x v="0"/>
    <s v="S Corp"/>
    <s v="888"/>
    <x v="2"/>
    <n v="2012"/>
    <x v="17"/>
    <x v="2"/>
    <s v="11+ years"/>
    <x v="3"/>
    <m/>
    <m/>
    <m/>
    <m/>
    <n v="0"/>
    <m/>
    <m/>
    <m/>
    <m/>
    <m/>
    <m/>
    <m/>
    <m/>
    <m/>
    <m/>
    <m/>
    <m/>
    <m/>
    <m/>
    <m/>
    <m/>
    <m/>
    <m/>
    <m/>
    <m/>
    <m/>
    <m/>
    <m/>
    <m/>
    <m/>
    <m/>
    <m/>
    <m/>
    <m/>
    <m/>
    <m/>
    <m/>
    <m/>
    <m/>
    <m/>
    <m/>
    <m/>
    <m/>
    <m/>
    <m/>
    <m/>
    <m/>
    <m/>
    <m/>
    <x v="3"/>
  </r>
  <r>
    <x v="5"/>
    <n v="124"/>
    <s v="MD"/>
    <n v="21213"/>
    <s v="South Atlantic"/>
    <x v="0"/>
    <s v="Nonprofit"/>
    <s v="888"/>
    <x v="0"/>
    <n v="2009"/>
    <x v="11"/>
    <x v="3"/>
    <s v="11+ years"/>
    <x v="3"/>
    <m/>
    <m/>
    <m/>
    <m/>
    <n v="0"/>
    <m/>
    <m/>
    <m/>
    <m/>
    <m/>
    <m/>
    <m/>
    <m/>
    <m/>
    <m/>
    <m/>
    <m/>
    <m/>
    <m/>
    <m/>
    <m/>
    <m/>
    <m/>
    <m/>
    <m/>
    <m/>
    <m/>
    <m/>
    <m/>
    <m/>
    <m/>
    <m/>
    <m/>
    <m/>
    <m/>
    <m/>
    <m/>
    <m/>
    <m/>
    <m/>
    <m/>
    <m/>
    <m/>
    <m/>
    <m/>
    <m/>
    <m/>
    <m/>
    <m/>
    <x v="3"/>
  </r>
  <r>
    <x v="5"/>
    <n v="183"/>
    <s v="MI"/>
    <n v="49037"/>
    <s v="East North Central"/>
    <x v="3"/>
    <s v="Nonprofit"/>
    <s v="888"/>
    <x v="0"/>
    <n v="2009"/>
    <x v="11"/>
    <x v="3"/>
    <s v="11+ years"/>
    <x v="3"/>
    <m/>
    <m/>
    <m/>
    <m/>
    <n v="0"/>
    <m/>
    <m/>
    <m/>
    <m/>
    <m/>
    <m/>
    <m/>
    <m/>
    <m/>
    <m/>
    <m/>
    <m/>
    <m/>
    <m/>
    <m/>
    <m/>
    <m/>
    <m/>
    <m/>
    <m/>
    <m/>
    <m/>
    <m/>
    <m/>
    <m/>
    <m/>
    <m/>
    <m/>
    <m/>
    <m/>
    <m/>
    <m/>
    <m/>
    <m/>
    <m/>
    <m/>
    <m/>
    <m/>
    <m/>
    <m/>
    <m/>
    <m/>
    <m/>
    <m/>
    <x v="3"/>
  </r>
  <r>
    <x v="5"/>
    <n v="116"/>
    <s v="MI"/>
    <n v="48116"/>
    <s v="East North Central"/>
    <x v="3"/>
    <s v="Nonprofit"/>
    <s v="888"/>
    <x v="0"/>
    <n v="1977"/>
    <x v="57"/>
    <x v="1"/>
    <s v="11+ years"/>
    <x v="3"/>
    <m/>
    <m/>
    <m/>
    <m/>
    <n v="0"/>
    <m/>
    <m/>
    <m/>
    <m/>
    <m/>
    <m/>
    <m/>
    <m/>
    <m/>
    <m/>
    <m/>
    <m/>
    <m/>
    <m/>
    <m/>
    <m/>
    <m/>
    <m/>
    <m/>
    <m/>
    <m/>
    <m/>
    <m/>
    <m/>
    <m/>
    <m/>
    <m/>
    <m/>
    <m/>
    <m/>
    <m/>
    <m/>
    <m/>
    <m/>
    <m/>
    <m/>
    <m/>
    <m/>
    <m/>
    <m/>
    <m/>
    <m/>
    <m/>
    <m/>
    <x v="3"/>
  </r>
  <r>
    <x v="5"/>
    <n v="194"/>
    <s v="MI"/>
    <n v="49412"/>
    <s v="East North Central"/>
    <x v="3"/>
    <s v="Nonprofit"/>
    <s v="888"/>
    <x v="0"/>
    <n v="1972"/>
    <x v="59"/>
    <x v="1"/>
    <s v="11+ years"/>
    <x v="3"/>
    <m/>
    <m/>
    <m/>
    <m/>
    <n v="0"/>
    <m/>
    <m/>
    <m/>
    <m/>
    <m/>
    <m/>
    <m/>
    <m/>
    <m/>
    <m/>
    <m/>
    <m/>
    <m/>
    <m/>
    <m/>
    <m/>
    <m/>
    <m/>
    <m/>
    <m/>
    <m/>
    <m/>
    <m/>
    <m/>
    <m/>
    <m/>
    <m/>
    <m/>
    <m/>
    <m/>
    <m/>
    <m/>
    <m/>
    <m/>
    <m/>
    <m/>
    <m/>
    <m/>
    <m/>
    <m/>
    <m/>
    <m/>
    <m/>
    <m/>
    <x v="3"/>
  </r>
  <r>
    <x v="5"/>
    <n v="159"/>
    <s v="MI"/>
    <n v="49229"/>
    <s v="East North Central"/>
    <x v="3"/>
    <s v="S Corp"/>
    <s v="888"/>
    <x v="2"/>
    <n v="1937"/>
    <x v="61"/>
    <x v="1"/>
    <s v="11+ years"/>
    <x v="3"/>
    <m/>
    <m/>
    <m/>
    <m/>
    <n v="0"/>
    <m/>
    <m/>
    <m/>
    <m/>
    <m/>
    <m/>
    <m/>
    <m/>
    <m/>
    <m/>
    <m/>
    <m/>
    <m/>
    <m/>
    <m/>
    <m/>
    <m/>
    <m/>
    <m/>
    <m/>
    <m/>
    <m/>
    <m/>
    <m/>
    <m/>
    <m/>
    <m/>
    <m/>
    <m/>
    <m/>
    <m/>
    <m/>
    <m/>
    <m/>
    <m/>
    <m/>
    <m/>
    <m/>
    <m/>
    <m/>
    <m/>
    <m/>
    <m/>
    <m/>
    <x v="3"/>
  </r>
  <r>
    <x v="5"/>
    <n v="182"/>
    <s v="MI"/>
    <n v="48054"/>
    <s v="East North Central"/>
    <x v="3"/>
    <s v="Other"/>
    <s v="Self employed farmer"/>
    <x v="2"/>
    <n v="1999"/>
    <x v="39"/>
    <x v="1"/>
    <s v="11+ years"/>
    <x v="3"/>
    <m/>
    <m/>
    <m/>
    <m/>
    <n v="0"/>
    <m/>
    <m/>
    <m/>
    <m/>
    <m/>
    <m/>
    <m/>
    <m/>
    <m/>
    <m/>
    <m/>
    <m/>
    <m/>
    <m/>
    <m/>
    <m/>
    <m/>
    <m/>
    <m/>
    <m/>
    <m/>
    <m/>
    <m/>
    <m/>
    <m/>
    <m/>
    <m/>
    <m/>
    <m/>
    <m/>
    <m/>
    <m/>
    <m/>
    <m/>
    <m/>
    <m/>
    <m/>
    <m/>
    <m/>
    <m/>
    <m/>
    <m/>
    <m/>
    <m/>
    <x v="3"/>
  </r>
  <r>
    <x v="5"/>
    <n v="170"/>
    <s v="NE"/>
    <n v="68112"/>
    <s v="West North Central"/>
    <x v="3"/>
    <s v="Nonprofit"/>
    <s v="888"/>
    <x v="0"/>
    <n v="2010"/>
    <x v="22"/>
    <x v="2"/>
    <s v="11+ years"/>
    <x v="2"/>
    <m/>
    <m/>
    <m/>
    <m/>
    <n v="0"/>
    <m/>
    <m/>
    <m/>
    <m/>
    <m/>
    <m/>
    <m/>
    <m/>
    <m/>
    <m/>
    <m/>
    <m/>
    <m/>
    <m/>
    <m/>
    <m/>
    <m/>
    <m/>
    <m/>
    <m/>
    <m/>
    <m/>
    <m/>
    <m/>
    <m/>
    <m/>
    <m/>
    <m/>
    <m/>
    <m/>
    <m/>
    <m/>
    <m/>
    <m/>
    <m/>
    <m/>
    <m/>
    <m/>
    <m/>
    <m/>
    <m/>
    <m/>
    <m/>
    <m/>
    <x v="3"/>
  </r>
  <r>
    <x v="5"/>
    <n v="198"/>
    <s v="VT"/>
    <n v="5701"/>
    <s v="New England"/>
    <x v="2"/>
    <s v="Nonprofit"/>
    <s v="888"/>
    <x v="0"/>
    <n v="2012"/>
    <x v="17"/>
    <x v="2"/>
    <s v="11+ years"/>
    <x v="2"/>
    <m/>
    <m/>
    <m/>
    <m/>
    <n v="0"/>
    <m/>
    <m/>
    <m/>
    <m/>
    <m/>
    <m/>
    <m/>
    <m/>
    <m/>
    <m/>
    <m/>
    <m/>
    <m/>
    <m/>
    <m/>
    <m/>
    <m/>
    <m/>
    <m/>
    <m/>
    <m/>
    <m/>
    <m/>
    <m/>
    <m/>
    <m/>
    <m/>
    <m/>
    <m/>
    <m/>
    <m/>
    <m/>
    <m/>
    <m/>
    <m/>
    <m/>
    <m/>
    <m/>
    <m/>
    <m/>
    <m/>
    <m/>
    <m/>
    <m/>
    <x v="3"/>
  </r>
  <r>
    <x v="5"/>
    <n v="110"/>
    <s v="MI"/>
    <n v="48104"/>
    <s v="East North Central"/>
    <x v="3"/>
    <s v="L3C"/>
    <s v="888"/>
    <x v="2"/>
    <n v="2014"/>
    <x v="32"/>
    <x v="2"/>
    <s v="11+ years"/>
    <x v="2"/>
    <m/>
    <m/>
    <m/>
    <m/>
    <n v="0"/>
    <m/>
    <m/>
    <m/>
    <m/>
    <m/>
    <m/>
    <m/>
    <m/>
    <m/>
    <m/>
    <m/>
    <m/>
    <m/>
    <m/>
    <m/>
    <m/>
    <m/>
    <m/>
    <m/>
    <m/>
    <m/>
    <m/>
    <m/>
    <m/>
    <m/>
    <m/>
    <m/>
    <m/>
    <m/>
    <m/>
    <m/>
    <m/>
    <m/>
    <m/>
    <m/>
    <m/>
    <m/>
    <m/>
    <m/>
    <m/>
    <m/>
    <m/>
    <m/>
    <m/>
    <x v="3"/>
  </r>
  <r>
    <x v="5"/>
    <n v="162"/>
    <s v="VA"/>
    <n v="23221"/>
    <s v="South Atlantic"/>
    <x v="0"/>
    <s v="LLC"/>
    <s v="888"/>
    <x v="2"/>
    <n v="2008"/>
    <x v="6"/>
    <x v="3"/>
    <s v="11+ years"/>
    <x v="2"/>
    <m/>
    <m/>
    <m/>
    <m/>
    <n v="0"/>
    <m/>
    <m/>
    <m/>
    <m/>
    <m/>
    <m/>
    <m/>
    <m/>
    <m/>
    <m/>
    <m/>
    <m/>
    <m/>
    <m/>
    <m/>
    <m/>
    <m/>
    <m/>
    <m/>
    <m/>
    <m/>
    <m/>
    <m/>
    <m/>
    <m/>
    <m/>
    <m/>
    <m/>
    <m/>
    <m/>
    <m/>
    <m/>
    <m/>
    <m/>
    <m/>
    <m/>
    <m/>
    <m/>
    <m/>
    <m/>
    <m/>
    <m/>
    <m/>
    <m/>
    <x v="3"/>
  </r>
  <r>
    <x v="5"/>
    <n v="146"/>
    <s v="WA"/>
    <n v="99362"/>
    <s v="Pacific"/>
    <x v="1"/>
    <s v="LLC"/>
    <s v="888"/>
    <x v="2"/>
    <n v="2006"/>
    <x v="10"/>
    <x v="3"/>
    <s v="11+ years"/>
    <x v="2"/>
    <m/>
    <m/>
    <m/>
    <m/>
    <n v="0"/>
    <m/>
    <m/>
    <m/>
    <m/>
    <m/>
    <m/>
    <m/>
    <m/>
    <m/>
    <m/>
    <m/>
    <m/>
    <m/>
    <m/>
    <m/>
    <m/>
    <m/>
    <m/>
    <m/>
    <m/>
    <m/>
    <m/>
    <m/>
    <m/>
    <m/>
    <m/>
    <m/>
    <m/>
    <m/>
    <m/>
    <m/>
    <m/>
    <m/>
    <m/>
    <m/>
    <m/>
    <m/>
    <m/>
    <m/>
    <m/>
    <m/>
    <m/>
    <m/>
    <m/>
    <x v="3"/>
  </r>
  <r>
    <x v="5"/>
    <n v="135"/>
    <s v="District of Columbia"/>
    <n v="20024"/>
    <s v="South Atlantic"/>
    <x v="0"/>
    <s v="Nonprofit"/>
    <s v="888"/>
    <x v="0"/>
    <n v="1989"/>
    <x v="47"/>
    <x v="1"/>
    <s v="11+ years"/>
    <x v="4"/>
    <m/>
    <m/>
    <m/>
    <m/>
    <n v="0"/>
    <m/>
    <m/>
    <m/>
    <m/>
    <m/>
    <m/>
    <m/>
    <m/>
    <m/>
    <m/>
    <m/>
    <m/>
    <m/>
    <m/>
    <m/>
    <m/>
    <m/>
    <m/>
    <m/>
    <m/>
    <m/>
    <m/>
    <m/>
    <m/>
    <m/>
    <m/>
    <m/>
    <m/>
    <m/>
    <m/>
    <m/>
    <m/>
    <m/>
    <m/>
    <m/>
    <m/>
    <m/>
    <m/>
    <m/>
    <m/>
    <m/>
    <m/>
    <m/>
    <m/>
    <x v="3"/>
  </r>
  <r>
    <x v="5"/>
    <n v="175"/>
    <s v="MA"/>
    <n v="2554"/>
    <s v="New England"/>
    <x v="2"/>
    <s v="LLC"/>
    <s v="888"/>
    <x v="2"/>
    <n v="2020"/>
    <x v="25"/>
    <x v="4"/>
    <s v="3 - 5 years"/>
    <x v="2"/>
    <m/>
    <m/>
    <m/>
    <m/>
    <n v="100"/>
    <n v="30"/>
    <n v="0"/>
    <n v="8"/>
    <n v="0"/>
    <n v="5"/>
    <n v="2"/>
    <n v="5"/>
    <n v="5"/>
    <n v="10"/>
    <n v="10"/>
    <n v="10"/>
    <n v="0"/>
    <n v="15"/>
    <s v="our deli with local produce"/>
    <n v="0"/>
    <m/>
    <n v="0"/>
    <m/>
    <n v="8"/>
    <n v="55"/>
    <n v="100"/>
    <n v="90"/>
    <n v="0"/>
    <n v="0"/>
    <n v="10"/>
    <n v="0"/>
    <n v="0"/>
    <n v="0"/>
    <n v="0"/>
    <n v="0"/>
    <n v="0"/>
    <n v="0"/>
    <n v="0"/>
    <n v="0"/>
    <n v="0"/>
    <s v="999"/>
    <n v="0"/>
    <s v="999"/>
    <n v="0"/>
    <n v="0"/>
    <n v="0"/>
    <n v="0"/>
    <s v="Yes"/>
    <n v="0"/>
    <x v="0"/>
  </r>
  <r>
    <x v="5"/>
    <n v="199"/>
    <s v="WA"/>
    <n v="99324"/>
    <s v="Pacific"/>
    <x v="1"/>
    <s v="LLC"/>
    <s v="888"/>
    <x v="2"/>
    <n v="2020"/>
    <x v="25"/>
    <x v="4"/>
    <s v="3 - 5 years"/>
    <x v="2"/>
    <n v="522000"/>
    <n v="522000"/>
    <n v="490000"/>
    <n v="0.93869731800766287"/>
    <n v="99.999999999999972"/>
    <n v="77.581999999999994"/>
    <n v="3.5880000000000001"/>
    <n v="0.95399999999999996"/>
    <n v="0.45200000000000001"/>
    <n v="2.8540000000000001"/>
    <n v="4.4800000000000004"/>
    <n v="0.753"/>
    <n v="3.3"/>
    <n v="0.24399999999999999"/>
    <n v="3.0790000000000002"/>
    <n v="0"/>
    <n v="0.51200000000000001"/>
    <n v="1.167"/>
    <s v="Mushrooms"/>
    <n v="1.0349999999999999"/>
    <s v="Misc services, cross dock, etc"/>
    <n v="0"/>
    <m/>
    <n v="1.4059999999999999"/>
    <n v="10.09"/>
    <n v="100"/>
    <n v="32"/>
    <n v="0"/>
    <n v="13"/>
    <n v="20"/>
    <n v="0"/>
    <n v="22"/>
    <n v="1"/>
    <n v="0"/>
    <n v="0.5"/>
    <n v="6.5"/>
    <n v="0"/>
    <n v="0"/>
    <n v="5"/>
    <n v="0"/>
    <s v="999"/>
    <n v="0"/>
    <s v="999"/>
    <n v="13"/>
    <n v="22"/>
    <n v="12"/>
    <n v="0"/>
    <s v="Yes"/>
    <n v="1111"/>
    <x v="0"/>
  </r>
  <r>
    <x v="5"/>
    <n v="148"/>
    <s v="OR"/>
    <n v="97828"/>
    <s v="Pacific"/>
    <x v="1"/>
    <s v="LLC"/>
    <s v="Both LLC and Oregon Benefit Company"/>
    <x v="2"/>
    <n v="2020"/>
    <x v="25"/>
    <x v="4"/>
    <s v="3 - 5 years"/>
    <x v="3"/>
    <n v="75000"/>
    <n v="68000"/>
    <n v="62000"/>
    <n v="0.82666666666666666"/>
    <n v="100"/>
    <n v="20"/>
    <n v="5"/>
    <n v="23"/>
    <n v="6"/>
    <n v="5"/>
    <n v="4"/>
    <n v="7"/>
    <n v="7"/>
    <n v="3"/>
    <n v="17"/>
    <n v="0"/>
    <n v="3"/>
    <n v="0"/>
    <s v="999"/>
    <n v="0"/>
    <m/>
    <n v="0"/>
    <m/>
    <n v="29"/>
    <n v="37"/>
    <n v="100"/>
    <n v="100"/>
    <n v="0"/>
    <n v="0"/>
    <n v="0"/>
    <n v="0"/>
    <n v="0"/>
    <n v="0"/>
    <n v="0"/>
    <n v="0"/>
    <n v="0"/>
    <n v="0"/>
    <n v="0"/>
    <n v="0"/>
    <n v="0"/>
    <s v="999"/>
    <n v="0"/>
    <s v="999"/>
    <n v="0"/>
    <n v="0"/>
    <n v="0"/>
    <n v="0"/>
    <s v="Yes"/>
    <n v="1771"/>
    <x v="0"/>
  </r>
  <r>
    <x v="5"/>
    <n v="161"/>
    <s v="IN"/>
    <n v="47708"/>
    <s v="East North Central"/>
    <x v="3"/>
    <s v="LLC"/>
    <s v="888"/>
    <x v="2"/>
    <n v="2021"/>
    <x v="24"/>
    <x v="4"/>
    <s v="3 - 5 years"/>
    <x v="2"/>
    <n v="100500"/>
    <n v="100000"/>
    <n v="104000"/>
    <n v="1.0348258706467661"/>
    <n v="99.999999999999986"/>
    <n v="20"/>
    <n v="1"/>
    <n v="50"/>
    <n v="0"/>
    <n v="0.1"/>
    <n v="10"/>
    <n v="0"/>
    <n v="10"/>
    <n v="0.1"/>
    <n v="5"/>
    <n v="0"/>
    <n v="3"/>
    <n v="0.8"/>
    <s v="Pet Food"/>
    <n v="0"/>
    <m/>
    <n v="0"/>
    <m/>
    <n v="50"/>
    <n v="18.900000000000002"/>
    <n v="99.999999999999986"/>
    <n v="48.89"/>
    <n v="0"/>
    <n v="1"/>
    <n v="50"/>
    <n v="0.1"/>
    <n v="0"/>
    <n v="0"/>
    <n v="0"/>
    <n v="8.0000000000000002E-3"/>
    <n v="0"/>
    <n v="0"/>
    <n v="0"/>
    <n v="0"/>
    <n v="2E-3"/>
    <s v="Non Profit Reseller"/>
    <n v="0"/>
    <m/>
    <n v="1"/>
    <n v="0.1"/>
    <n v="8.0000000000000002E-3"/>
    <n v="2E-3"/>
    <s v="No"/>
    <m/>
    <x v="0"/>
  </r>
  <r>
    <x v="5"/>
    <n v="112"/>
    <s v="MI"/>
    <n v="49456"/>
    <s v="East North Central"/>
    <x v="3"/>
    <s v="LLC"/>
    <s v="888"/>
    <x v="2"/>
    <n v="2021"/>
    <x v="24"/>
    <x v="4"/>
    <s v="3 - 5 years"/>
    <x v="3"/>
    <m/>
    <m/>
    <m/>
    <m/>
    <n v="100"/>
    <n v="100"/>
    <n v="0"/>
    <n v="0"/>
    <n v="0"/>
    <n v="0"/>
    <n v="0"/>
    <n v="0"/>
    <n v="0"/>
    <n v="0"/>
    <n v="0"/>
    <n v="0"/>
    <n v="0"/>
    <n v="0"/>
    <s v="999"/>
    <n v="0"/>
    <m/>
    <n v="0"/>
    <m/>
    <n v="0"/>
    <n v="0"/>
    <n v="100"/>
    <n v="100"/>
    <n v="0"/>
    <n v="0"/>
    <n v="0"/>
    <n v="0"/>
    <n v="0"/>
    <n v="0"/>
    <n v="0"/>
    <n v="0"/>
    <n v="0"/>
    <n v="0"/>
    <n v="0"/>
    <n v="0"/>
    <n v="0"/>
    <s v="999"/>
    <n v="0"/>
    <s v="999"/>
    <n v="0"/>
    <n v="0"/>
    <n v="0"/>
    <n v="0"/>
    <s v="No"/>
    <m/>
    <x v="0"/>
  </r>
  <r>
    <x v="5"/>
    <n v="189"/>
    <s v="MI"/>
    <n v="48063"/>
    <s v="East North Central"/>
    <x v="3"/>
    <s v="Nonprofit"/>
    <s v="888"/>
    <x v="0"/>
    <n v="2021"/>
    <x v="24"/>
    <x v="4"/>
    <s v="3 - 5 years"/>
    <x v="3"/>
    <m/>
    <m/>
    <m/>
    <m/>
    <n v="100"/>
    <n v="10"/>
    <n v="0"/>
    <n v="0"/>
    <n v="0"/>
    <n v="0"/>
    <n v="5"/>
    <n v="0"/>
    <n v="0"/>
    <n v="0"/>
    <n v="0"/>
    <n v="0"/>
    <n v="40"/>
    <n v="45"/>
    <s v="Honey"/>
    <n v="0"/>
    <m/>
    <n v="0"/>
    <m/>
    <n v="0"/>
    <n v="85"/>
    <n v="100"/>
    <n v="90"/>
    <n v="0"/>
    <n v="10"/>
    <n v="0"/>
    <n v="0"/>
    <n v="0"/>
    <n v="0"/>
    <n v="0"/>
    <n v="0"/>
    <n v="0"/>
    <n v="0"/>
    <n v="0"/>
    <n v="0"/>
    <n v="0"/>
    <s v="999"/>
    <n v="0"/>
    <s v="999"/>
    <n v="10"/>
    <n v="0"/>
    <n v="0"/>
    <n v="0"/>
    <s v="No"/>
    <m/>
    <x v="0"/>
  </r>
  <r>
    <x v="5"/>
    <n v="145"/>
    <s v="CA"/>
    <n v="93726"/>
    <s v="Pacific"/>
    <x v="1"/>
    <s v="S Corp"/>
    <s v="888"/>
    <x v="2"/>
    <n v="2021"/>
    <x v="24"/>
    <x v="4"/>
    <s v="3 - 5 years"/>
    <x v="1"/>
    <m/>
    <m/>
    <m/>
    <m/>
    <n v="100"/>
    <n v="99"/>
    <n v="0"/>
    <n v="0"/>
    <n v="0"/>
    <n v="0"/>
    <n v="0.3"/>
    <n v="0"/>
    <n v="0"/>
    <n v="0"/>
    <n v="0"/>
    <n v="0"/>
    <n v="0"/>
    <n v="0.7"/>
    <s v="Honey"/>
    <n v="0"/>
    <m/>
    <n v="0"/>
    <m/>
    <n v="0"/>
    <n v="0.7"/>
    <n v="100"/>
    <n v="0"/>
    <n v="0"/>
    <n v="0"/>
    <n v="0"/>
    <n v="0"/>
    <n v="30"/>
    <n v="0"/>
    <n v="0"/>
    <n v="20"/>
    <n v="0"/>
    <n v="0"/>
    <n v="0"/>
    <n v="40"/>
    <n v="10"/>
    <s v="CSA"/>
    <n v="0"/>
    <s v="999"/>
    <n v="0"/>
    <n v="30"/>
    <n v="60"/>
    <n v="10"/>
    <s v="No"/>
    <m/>
    <x v="0"/>
  </r>
  <r>
    <x v="5"/>
    <n v="193"/>
    <s v="MI"/>
    <n v="48341"/>
    <s v="East North Central"/>
    <x v="3"/>
    <s v="Nonprofit"/>
    <s v="888"/>
    <x v="0"/>
    <n v="2021"/>
    <x v="24"/>
    <x v="4"/>
    <s v="3 - 5 years"/>
    <x v="3"/>
    <n v="495929.26"/>
    <n v="119075"/>
    <n v="491985"/>
    <n v="0.99204672859996201"/>
    <n v="100"/>
    <n v="99"/>
    <n v="0"/>
    <n v="0"/>
    <n v="0"/>
    <n v="0"/>
    <n v="0"/>
    <n v="0"/>
    <n v="0"/>
    <n v="0"/>
    <n v="0"/>
    <n v="0"/>
    <n v="1"/>
    <n v="0"/>
    <s v="999"/>
    <n v="0"/>
    <m/>
    <n v="0"/>
    <m/>
    <n v="0"/>
    <n v="1"/>
    <n v="100"/>
    <n v="99"/>
    <n v="0"/>
    <n v="0"/>
    <n v="0"/>
    <n v="0"/>
    <n v="0"/>
    <n v="0"/>
    <n v="0"/>
    <n v="0"/>
    <n v="0"/>
    <n v="1"/>
    <n v="0"/>
    <n v="0"/>
    <n v="0"/>
    <s v="999"/>
    <n v="0"/>
    <s v="999"/>
    <n v="0"/>
    <n v="0"/>
    <n v="1"/>
    <n v="0"/>
    <s v="Yes"/>
    <n v="500"/>
    <x v="2"/>
  </r>
  <r>
    <x v="5"/>
    <n v="121"/>
    <s v="MO"/>
    <n v="59053"/>
    <s v="Mountain"/>
    <x v="3"/>
    <s v="LLC"/>
    <s v="888"/>
    <x v="2"/>
    <n v="2020"/>
    <x v="25"/>
    <x v="4"/>
    <s v="3 - 5 years"/>
    <x v="2"/>
    <n v="69000"/>
    <n v="59000"/>
    <n v="56000"/>
    <n v="0.81159420289855078"/>
    <n v="100"/>
    <n v="75"/>
    <n v="0"/>
    <n v="0"/>
    <n v="0"/>
    <n v="0"/>
    <n v="20"/>
    <n v="5"/>
    <n v="0"/>
    <n v="0"/>
    <n v="0"/>
    <n v="0"/>
    <n v="0"/>
    <n v="0"/>
    <s v="999"/>
    <n v="0"/>
    <m/>
    <n v="0"/>
    <m/>
    <n v="0"/>
    <n v="5"/>
    <n v="100"/>
    <n v="100"/>
    <n v="0"/>
    <n v="0"/>
    <n v="0"/>
    <n v="0"/>
    <n v="0"/>
    <n v="0"/>
    <n v="0"/>
    <n v="0"/>
    <n v="0"/>
    <n v="0"/>
    <n v="0"/>
    <n v="0"/>
    <n v="0"/>
    <s v="999"/>
    <n v="0"/>
    <s v="999"/>
    <n v="0"/>
    <n v="0"/>
    <n v="0"/>
    <n v="0"/>
    <s v="No"/>
    <m/>
    <x v="2"/>
  </r>
  <r>
    <x v="5"/>
    <n v="108"/>
    <s v="MI"/>
    <n v="49685"/>
    <s v="East North Central"/>
    <x v="3"/>
    <s v="LLC"/>
    <s v="888"/>
    <x v="2"/>
    <n v="2021"/>
    <x v="24"/>
    <x v="4"/>
    <s v="3 - 5 years"/>
    <x v="2"/>
    <n v="400000"/>
    <n v="300000"/>
    <n v="500000"/>
    <n v="1.25"/>
    <n v="100"/>
    <n v="0"/>
    <n v="0"/>
    <n v="85"/>
    <n v="1"/>
    <n v="7"/>
    <n v="7"/>
    <n v="0"/>
    <n v="0"/>
    <n v="0"/>
    <n v="0"/>
    <n v="0"/>
    <n v="0"/>
    <n v="0"/>
    <s v="999"/>
    <n v="0"/>
    <m/>
    <n v="0"/>
    <m/>
    <n v="86"/>
    <n v="0"/>
    <n v="100"/>
    <n v="50"/>
    <n v="0"/>
    <n v="25"/>
    <n v="15"/>
    <n v="0"/>
    <n v="0"/>
    <n v="0"/>
    <n v="0"/>
    <n v="0"/>
    <n v="0"/>
    <n v="0"/>
    <n v="5"/>
    <n v="5"/>
    <n v="0"/>
    <s v="999"/>
    <n v="0"/>
    <s v="999"/>
    <n v="25"/>
    <n v="0"/>
    <n v="10"/>
    <n v="0"/>
    <s v="No"/>
    <m/>
    <x v="2"/>
  </r>
  <r>
    <x v="5"/>
    <n v="136"/>
    <s v="CO"/>
    <n v="80204"/>
    <s v="Mountain"/>
    <x v="1"/>
    <s v="LLC"/>
    <s v="888"/>
    <x v="2"/>
    <n v="2020"/>
    <x v="25"/>
    <x v="4"/>
    <s v="3 - 5 years"/>
    <x v="1"/>
    <n v="2020000"/>
    <n v="1870000"/>
    <n v="2200000"/>
    <n v="1.0891089108910892"/>
    <n v="100"/>
    <n v="80"/>
    <n v="0"/>
    <n v="10"/>
    <n v="0"/>
    <n v="0"/>
    <n v="0"/>
    <n v="5"/>
    <n v="0"/>
    <n v="0"/>
    <n v="5"/>
    <n v="0"/>
    <n v="0"/>
    <n v="0"/>
    <s v="999"/>
    <n v="0"/>
    <m/>
    <n v="0"/>
    <m/>
    <n v="10"/>
    <n v="10"/>
    <n v="100"/>
    <n v="5"/>
    <n v="0"/>
    <n v="5"/>
    <n v="30"/>
    <n v="0"/>
    <n v="0"/>
    <n v="0"/>
    <n v="0"/>
    <n v="50"/>
    <n v="10"/>
    <n v="0"/>
    <n v="0"/>
    <n v="0"/>
    <n v="0"/>
    <s v="999"/>
    <n v="0"/>
    <s v="999"/>
    <n v="5"/>
    <n v="0"/>
    <n v="60"/>
    <n v="0"/>
    <s v="No"/>
    <m/>
    <x v="2"/>
  </r>
  <r>
    <x v="5"/>
    <n v="127"/>
    <s v="VA"/>
    <n v="22967"/>
    <s v="South Atlantic"/>
    <x v="0"/>
    <s v="Nonprofit"/>
    <s v="888"/>
    <x v="0"/>
    <n v="2021"/>
    <x v="24"/>
    <x v="4"/>
    <s v="3 - 5 years"/>
    <x v="3"/>
    <m/>
    <m/>
    <m/>
    <m/>
    <n v="100"/>
    <n v="0"/>
    <n v="0"/>
    <n v="0"/>
    <n v="0"/>
    <n v="0"/>
    <n v="0"/>
    <n v="100"/>
    <n v="0"/>
    <n v="0"/>
    <n v="0"/>
    <n v="0"/>
    <n v="0"/>
    <n v="0"/>
    <s v="999"/>
    <n v="0"/>
    <m/>
    <n v="0"/>
    <m/>
    <n v="0"/>
    <n v="100"/>
    <n v="100"/>
    <n v="100"/>
    <n v="0"/>
    <n v="0"/>
    <n v="0"/>
    <n v="0"/>
    <n v="0"/>
    <n v="0"/>
    <n v="0"/>
    <n v="0"/>
    <n v="0"/>
    <n v="0"/>
    <n v="0"/>
    <n v="0"/>
    <n v="0"/>
    <s v="999"/>
    <n v="0"/>
    <s v="999"/>
    <n v="0"/>
    <n v="0"/>
    <n v="0"/>
    <n v="0"/>
    <s v="Yes"/>
    <n v="0"/>
    <x v="1"/>
  </r>
  <r>
    <x v="5"/>
    <n v="205"/>
    <s v="NC"/>
    <n v="28779"/>
    <s v="South Atlantic"/>
    <x v="0"/>
    <s v="Nonprofit"/>
    <s v="888"/>
    <x v="0"/>
    <n v="2020"/>
    <x v="25"/>
    <x v="4"/>
    <s v="3 - 5 years"/>
    <x v="2"/>
    <n v="354781.19"/>
    <n v="239573.79"/>
    <n v="343753.19"/>
    <n v="0.96891605217289001"/>
    <n v="100"/>
    <n v="50"/>
    <n v="0"/>
    <n v="30"/>
    <n v="0"/>
    <n v="5"/>
    <n v="10"/>
    <n v="0"/>
    <n v="5"/>
    <n v="0"/>
    <n v="0"/>
    <n v="0"/>
    <n v="0"/>
    <n v="0"/>
    <s v="999"/>
    <n v="0"/>
    <m/>
    <n v="0"/>
    <m/>
    <n v="30"/>
    <n v="5"/>
    <n v="100"/>
    <n v="35"/>
    <n v="0"/>
    <n v="0"/>
    <n v="5"/>
    <n v="0"/>
    <n v="0"/>
    <n v="0"/>
    <n v="0"/>
    <n v="0"/>
    <n v="0"/>
    <n v="0"/>
    <n v="0"/>
    <n v="60"/>
    <n v="0"/>
    <s v="999"/>
    <n v="0"/>
    <s v="999"/>
    <n v="0"/>
    <n v="0"/>
    <n v="60"/>
    <n v="0"/>
    <s v="Yes"/>
    <n v="147"/>
    <x v="1"/>
  </r>
  <r>
    <x v="5"/>
    <n v="171"/>
    <s v="CA"/>
    <n v="95521"/>
    <s v="Pacific"/>
    <x v="1"/>
    <s v="Nonprofit"/>
    <s v="888"/>
    <x v="0"/>
    <n v="2020"/>
    <x v="25"/>
    <x v="4"/>
    <s v="3 - 5 years"/>
    <x v="2"/>
    <n v="993605"/>
    <n v="800000"/>
    <n v="926228"/>
    <n v="0.93218935089899913"/>
    <n v="100"/>
    <n v="70"/>
    <n v="0"/>
    <n v="20"/>
    <n v="0"/>
    <n v="5"/>
    <n v="2.5"/>
    <n v="2.5"/>
    <n v="0"/>
    <n v="0"/>
    <n v="0"/>
    <n v="0"/>
    <n v="0"/>
    <n v="0"/>
    <s v="999"/>
    <n v="0"/>
    <m/>
    <n v="0"/>
    <m/>
    <n v="20"/>
    <n v="2.5"/>
    <n v="100"/>
    <n v="10"/>
    <n v="0"/>
    <n v="0"/>
    <n v="5"/>
    <n v="0"/>
    <n v="0"/>
    <n v="0"/>
    <n v="0"/>
    <n v="50"/>
    <n v="0"/>
    <n v="0"/>
    <n v="0"/>
    <n v="0"/>
    <n v="35"/>
    <s v="Tribes"/>
    <n v="0"/>
    <s v="999"/>
    <n v="0"/>
    <n v="0"/>
    <n v="50"/>
    <n v="35"/>
    <s v="Yes"/>
    <n v="16500"/>
    <x v="1"/>
  </r>
  <r>
    <x v="5"/>
    <n v="131"/>
    <s v="MI"/>
    <n v="49442"/>
    <s v="East North Central"/>
    <x v="3"/>
    <s v="Nonprofit"/>
    <s v="888"/>
    <x v="0"/>
    <n v="2021"/>
    <x v="24"/>
    <x v="4"/>
    <s v="3 - 5 years"/>
    <x v="1"/>
    <m/>
    <m/>
    <m/>
    <m/>
    <n v="100"/>
    <n v="40"/>
    <n v="30"/>
    <n v="0"/>
    <n v="0"/>
    <n v="0"/>
    <n v="0"/>
    <n v="0"/>
    <n v="0"/>
    <n v="0"/>
    <n v="30"/>
    <n v="0"/>
    <n v="0"/>
    <n v="0"/>
    <s v="999"/>
    <n v="0"/>
    <m/>
    <n v="0"/>
    <m/>
    <n v="0"/>
    <n v="30"/>
    <n v="100"/>
    <n v="0"/>
    <n v="10"/>
    <n v="5"/>
    <n v="0"/>
    <n v="30"/>
    <n v="5"/>
    <n v="0"/>
    <n v="0"/>
    <n v="25"/>
    <n v="0"/>
    <n v="5"/>
    <n v="10"/>
    <n v="10"/>
    <n v="0"/>
    <s v="999"/>
    <n v="0"/>
    <s v="999"/>
    <n v="15"/>
    <n v="35"/>
    <n v="50"/>
    <n v="0"/>
    <s v="No"/>
    <m/>
    <x v="1"/>
  </r>
  <r>
    <x v="5"/>
    <n v="202"/>
    <s v="WA"/>
    <n v="98239"/>
    <s v="Pacific"/>
    <x v="1"/>
    <s v="Producer-Consumer Cooperative"/>
    <s v="888"/>
    <x v="1"/>
    <n v="2020"/>
    <x v="25"/>
    <x v="4"/>
    <s v="3 - 5 years"/>
    <x v="2"/>
    <m/>
    <m/>
    <m/>
    <m/>
    <n v="100"/>
    <n v="47"/>
    <n v="0"/>
    <n v="20"/>
    <n v="5"/>
    <n v="5"/>
    <n v="1"/>
    <n v="0"/>
    <n v="11"/>
    <n v="1"/>
    <n v="8"/>
    <n v="0"/>
    <n v="2"/>
    <n v="0"/>
    <s v="999"/>
    <n v="0"/>
    <m/>
    <n v="0"/>
    <m/>
    <n v="25"/>
    <n v="22"/>
    <n v="100"/>
    <n v="71"/>
    <n v="0"/>
    <n v="14"/>
    <n v="10"/>
    <n v="0"/>
    <n v="1"/>
    <n v="0"/>
    <n v="0"/>
    <n v="2"/>
    <n v="0"/>
    <n v="0"/>
    <n v="0"/>
    <n v="2"/>
    <n v="0"/>
    <s v="999"/>
    <n v="0"/>
    <s v="999"/>
    <n v="14"/>
    <n v="1"/>
    <n v="4"/>
    <n v="0"/>
    <s v="No"/>
    <m/>
    <x v="1"/>
  </r>
  <r>
    <x v="5"/>
    <n v="174"/>
    <s v="IN"/>
    <n v="46308"/>
    <s v="East North Central"/>
    <x v="3"/>
    <s v="Nonprofit"/>
    <s v="888"/>
    <x v="0"/>
    <n v="2021"/>
    <x v="24"/>
    <x v="4"/>
    <s v="3 - 5 years"/>
    <x v="1"/>
    <m/>
    <m/>
    <m/>
    <m/>
    <n v="100"/>
    <n v="35"/>
    <n v="10"/>
    <n v="35"/>
    <n v="0"/>
    <n v="5"/>
    <n v="5"/>
    <n v="3"/>
    <n v="1"/>
    <n v="1"/>
    <n v="1"/>
    <n v="0"/>
    <n v="4"/>
    <n v="0"/>
    <s v="999"/>
    <n v="0"/>
    <m/>
    <n v="0"/>
    <m/>
    <n v="35"/>
    <n v="10"/>
    <n v="100"/>
    <n v="5"/>
    <n v="0"/>
    <n v="10"/>
    <n v="5"/>
    <n v="0"/>
    <n v="10"/>
    <n v="0"/>
    <n v="0"/>
    <n v="60"/>
    <n v="0"/>
    <n v="0"/>
    <n v="0"/>
    <n v="10"/>
    <n v="0"/>
    <s v="999"/>
    <n v="0"/>
    <s v="999"/>
    <n v="10"/>
    <n v="10"/>
    <n v="70"/>
    <n v="0"/>
    <s v="No"/>
    <m/>
    <x v="1"/>
  </r>
  <r>
    <x v="5"/>
    <n v="106"/>
    <s v="MN"/>
    <n v="56431"/>
    <s v="West North Central"/>
    <x v="3"/>
    <s v="Nonprofit"/>
    <s v="888"/>
    <x v="0"/>
    <n v="2020"/>
    <x v="25"/>
    <x v="4"/>
    <s v="3 - 5 years"/>
    <x v="2"/>
    <n v="85000"/>
    <n v="79698.98"/>
    <n v="10000"/>
    <n v="0.11764705882352941"/>
    <n v="100"/>
    <n v="85"/>
    <n v="0"/>
    <n v="10"/>
    <n v="0"/>
    <n v="0"/>
    <n v="5"/>
    <n v="0"/>
    <n v="0"/>
    <n v="0"/>
    <n v="0"/>
    <n v="0"/>
    <n v="0"/>
    <n v="0"/>
    <s v="999"/>
    <n v="0"/>
    <m/>
    <n v="0"/>
    <m/>
    <n v="10"/>
    <n v="0"/>
    <n v="100"/>
    <n v="100"/>
    <n v="0"/>
    <n v="0"/>
    <n v="0"/>
    <n v="0"/>
    <n v="0"/>
    <n v="0"/>
    <n v="0"/>
    <n v="0"/>
    <n v="0"/>
    <n v="0"/>
    <n v="0"/>
    <n v="0"/>
    <n v="0"/>
    <s v="999"/>
    <n v="0"/>
    <s v="999"/>
    <n v="0"/>
    <n v="0"/>
    <n v="0"/>
    <n v="0"/>
    <s v="No"/>
    <m/>
    <x v="1"/>
  </r>
  <r>
    <x v="5"/>
    <n v="103"/>
    <s v="VT"/>
    <n v="5753"/>
    <s v="New England"/>
    <x v="2"/>
    <s v="Nonprofit"/>
    <s v="888"/>
    <x v="0"/>
    <n v="2022"/>
    <x v="23"/>
    <x v="4"/>
    <s v="3 - 5 years"/>
    <x v="1"/>
    <n v="460000"/>
    <n v="158600"/>
    <n v="468000"/>
    <n v="1.017391304347826"/>
    <n v="100"/>
    <n v="0"/>
    <n v="0"/>
    <n v="0"/>
    <n v="0"/>
    <n v="0"/>
    <n v="0"/>
    <n v="0"/>
    <n v="0"/>
    <n v="0"/>
    <n v="0"/>
    <n v="0"/>
    <n v="0"/>
    <n v="100"/>
    <s v="we did not have a market in 2020"/>
    <n v="0"/>
    <m/>
    <n v="0"/>
    <m/>
    <n v="0"/>
    <n v="100"/>
    <n v="100"/>
    <n v="0"/>
    <n v="0"/>
    <n v="0"/>
    <n v="0"/>
    <n v="0"/>
    <n v="0"/>
    <n v="0"/>
    <n v="0"/>
    <n v="0"/>
    <n v="0"/>
    <n v="0"/>
    <n v="0"/>
    <n v="0"/>
    <n v="100"/>
    <s v="we did not have a market in 2020"/>
    <n v="0"/>
    <s v="999"/>
    <n v="0"/>
    <n v="0"/>
    <n v="0"/>
    <n v="100"/>
    <s v="No"/>
    <m/>
    <x v="1"/>
  </r>
  <r>
    <x v="5"/>
    <n v="149"/>
    <s v="OR"/>
    <n v="97031"/>
    <s v="Pacific"/>
    <x v="1"/>
    <s v="Producer Cooperative"/>
    <s v="888"/>
    <x v="1"/>
    <n v="2020"/>
    <x v="25"/>
    <x v="4"/>
    <s v="3 - 5 years"/>
    <x v="2"/>
    <n v="850000"/>
    <n v="600000"/>
    <n v="663500"/>
    <n v="0.78058823529411769"/>
    <n v="100"/>
    <n v="50"/>
    <n v="5"/>
    <n v="25"/>
    <n v="5"/>
    <n v="0"/>
    <n v="2"/>
    <n v="2"/>
    <n v="5"/>
    <n v="3"/>
    <n v="0"/>
    <n v="0"/>
    <n v="3"/>
    <n v="0"/>
    <s v="999"/>
    <n v="0"/>
    <m/>
    <n v="0"/>
    <m/>
    <n v="30"/>
    <n v="13"/>
    <n v="100"/>
    <n v="50"/>
    <n v="0"/>
    <n v="0"/>
    <n v="10"/>
    <n v="0"/>
    <n v="5"/>
    <n v="0"/>
    <n v="0"/>
    <n v="10"/>
    <n v="0"/>
    <n v="0"/>
    <n v="0"/>
    <n v="25"/>
    <n v="0"/>
    <s v="999"/>
    <n v="0"/>
    <s v="999"/>
    <n v="0"/>
    <n v="5"/>
    <n v="35"/>
    <n v="0"/>
    <s v="No"/>
    <m/>
    <x v="1"/>
  </r>
  <r>
    <x v="5"/>
    <n v="160"/>
    <s v="MI"/>
    <n v="49630"/>
    <s v="East North Central"/>
    <x v="3"/>
    <s v="LLC"/>
    <s v="888"/>
    <x v="2"/>
    <n v="2021"/>
    <x v="24"/>
    <x v="4"/>
    <s v="3 - 5 years"/>
    <x v="3"/>
    <n v="150000"/>
    <n v="40000"/>
    <m/>
    <m/>
    <n v="100"/>
    <n v="40"/>
    <n v="0"/>
    <n v="25"/>
    <n v="0"/>
    <n v="8"/>
    <n v="3"/>
    <n v="0"/>
    <n v="4"/>
    <n v="1"/>
    <n v="12"/>
    <n v="0"/>
    <n v="0"/>
    <n v="7"/>
    <s v="Artisan"/>
    <n v="0"/>
    <m/>
    <n v="0"/>
    <m/>
    <n v="25"/>
    <n v="24"/>
    <n v="100"/>
    <n v="100"/>
    <n v="0"/>
    <n v="0"/>
    <n v="0"/>
    <n v="0"/>
    <n v="0"/>
    <n v="0"/>
    <n v="0"/>
    <n v="0"/>
    <n v="0"/>
    <n v="0"/>
    <n v="0"/>
    <n v="0"/>
    <n v="0"/>
    <s v="999"/>
    <n v="0"/>
    <m/>
    <n v="0"/>
    <n v="0"/>
    <n v="0"/>
    <n v="0"/>
    <s v="No"/>
    <m/>
    <x v="3"/>
  </r>
  <r>
    <x v="5"/>
    <n v="125"/>
    <s v="CT"/>
    <n v="6280"/>
    <s v="New England"/>
    <x v="2"/>
    <s v="Nonprofit"/>
    <s v="888"/>
    <x v="0"/>
    <n v="2022"/>
    <x v="23"/>
    <x v="4"/>
    <s v="3 - 5 years"/>
    <x v="1"/>
    <n v="250000"/>
    <n v="96842"/>
    <m/>
    <m/>
    <n v="100"/>
    <n v="67"/>
    <n v="0"/>
    <n v="16"/>
    <n v="0"/>
    <n v="7"/>
    <n v="6"/>
    <n v="0"/>
    <n v="0"/>
    <n v="0"/>
    <n v="3"/>
    <n v="0"/>
    <n v="0"/>
    <n v="1"/>
    <s v="Honey"/>
    <n v="0"/>
    <m/>
    <n v="0"/>
    <m/>
    <n v="16"/>
    <n v="4"/>
    <n v="100"/>
    <n v="0"/>
    <n v="0"/>
    <n v="0"/>
    <n v="0"/>
    <n v="0"/>
    <n v="0"/>
    <n v="0"/>
    <n v="0"/>
    <n v="0"/>
    <n v="0"/>
    <n v="0"/>
    <n v="0"/>
    <n v="0"/>
    <n v="100"/>
    <s v="No sales 2020"/>
    <n v="0"/>
    <m/>
    <n v="0"/>
    <n v="0"/>
    <n v="0"/>
    <n v="100"/>
    <s v="No"/>
    <m/>
    <x v="3"/>
  </r>
  <r>
    <x v="5"/>
    <n v="113"/>
    <s v="MA"/>
    <n v="1702"/>
    <s v="New England"/>
    <x v="2"/>
    <s v="Nonprofit"/>
    <s v="888"/>
    <x v="0"/>
    <n v="2021"/>
    <x v="24"/>
    <x v="4"/>
    <s v="3 - 5 years"/>
    <x v="1"/>
    <n v="1462700.89"/>
    <n v="1295251.8400000001"/>
    <m/>
    <m/>
    <n v="100"/>
    <n v="100"/>
    <n v="0"/>
    <n v="0"/>
    <n v="0"/>
    <n v="0"/>
    <n v="0"/>
    <n v="0"/>
    <n v="0"/>
    <n v="0"/>
    <n v="0"/>
    <n v="0"/>
    <n v="0"/>
    <n v="0"/>
    <s v="999"/>
    <n v="0"/>
    <m/>
    <n v="0"/>
    <m/>
    <n v="0"/>
    <n v="0"/>
    <n v="100"/>
    <n v="0"/>
    <n v="0"/>
    <n v="7"/>
    <n v="0"/>
    <n v="0"/>
    <n v="1"/>
    <n v="6"/>
    <n v="0"/>
    <n v="10"/>
    <n v="1"/>
    <n v="0"/>
    <n v="0"/>
    <n v="38"/>
    <n v="26"/>
    <s v="Farms"/>
    <n v="11"/>
    <s v="Food Access (not food banks or pantries)"/>
    <n v="7"/>
    <n v="1"/>
    <n v="49"/>
    <n v="37"/>
    <s v="No"/>
    <m/>
    <x v="3"/>
  </r>
  <r>
    <x v="5"/>
    <n v="163"/>
    <s v="CA"/>
    <n v="94602"/>
    <s v="Pacific"/>
    <x v="1"/>
    <s v="C Corp"/>
    <s v="Public Benefit Corporation (C-Corp)"/>
    <x v="2"/>
    <n v="2021"/>
    <x v="24"/>
    <x v="4"/>
    <s v="3 - 5 years"/>
    <x v="1"/>
    <m/>
    <m/>
    <m/>
    <m/>
    <n v="0"/>
    <m/>
    <m/>
    <m/>
    <m/>
    <m/>
    <m/>
    <m/>
    <m/>
    <m/>
    <m/>
    <m/>
    <m/>
    <m/>
    <m/>
    <m/>
    <m/>
    <m/>
    <m/>
    <m/>
    <m/>
    <m/>
    <m/>
    <m/>
    <m/>
    <m/>
    <m/>
    <m/>
    <m/>
    <m/>
    <m/>
    <m/>
    <m/>
    <m/>
    <m/>
    <m/>
    <m/>
    <m/>
    <m/>
    <m/>
    <m/>
    <m/>
    <m/>
    <m/>
    <m/>
    <x v="3"/>
  </r>
  <r>
    <x v="5"/>
    <n v="111"/>
    <s v="IN"/>
    <n v="46614"/>
    <s v="East North Central"/>
    <x v="3"/>
    <s v="LLC"/>
    <s v="888"/>
    <x v="2"/>
    <n v="2020"/>
    <x v="25"/>
    <x v="4"/>
    <s v="3 - 5 years"/>
    <x v="3"/>
    <m/>
    <m/>
    <m/>
    <m/>
    <n v="0"/>
    <m/>
    <m/>
    <m/>
    <m/>
    <m/>
    <m/>
    <m/>
    <m/>
    <m/>
    <m/>
    <m/>
    <m/>
    <m/>
    <m/>
    <m/>
    <m/>
    <m/>
    <m/>
    <m/>
    <m/>
    <m/>
    <m/>
    <m/>
    <m/>
    <m/>
    <m/>
    <m/>
    <m/>
    <m/>
    <m/>
    <m/>
    <m/>
    <m/>
    <m/>
    <m/>
    <m/>
    <m/>
    <m/>
    <m/>
    <m/>
    <m/>
    <m/>
    <m/>
    <m/>
    <x v="3"/>
  </r>
  <r>
    <x v="5"/>
    <n v="181"/>
    <s v="NY"/>
    <n v="13045"/>
    <s v="Middle Atlantic"/>
    <x v="2"/>
    <s v="Nonprofit"/>
    <s v="888"/>
    <x v="0"/>
    <n v="2021"/>
    <x v="24"/>
    <x v="4"/>
    <s v="3 - 5 years"/>
    <x v="4"/>
    <m/>
    <m/>
    <m/>
    <m/>
    <n v="0"/>
    <m/>
    <m/>
    <m/>
    <m/>
    <m/>
    <m/>
    <m/>
    <m/>
    <m/>
    <m/>
    <m/>
    <m/>
    <m/>
    <m/>
    <m/>
    <m/>
    <m/>
    <m/>
    <m/>
    <m/>
    <m/>
    <m/>
    <m/>
    <m/>
    <m/>
    <m/>
    <m/>
    <m/>
    <m/>
    <m/>
    <m/>
    <m/>
    <m/>
    <m/>
    <m/>
    <m/>
    <m/>
    <m/>
    <m/>
    <m/>
    <m/>
    <m/>
    <m/>
    <m/>
    <x v="3"/>
  </r>
  <r>
    <x v="5"/>
    <n v="134"/>
    <s v="MI"/>
    <n v="49659"/>
    <s v="East North Central"/>
    <x v="3"/>
    <s v="LLC"/>
    <s v="888"/>
    <x v="2"/>
    <n v="2017"/>
    <x v="27"/>
    <x v="5"/>
    <s v="6 - 10 years"/>
    <x v="2"/>
    <m/>
    <m/>
    <m/>
    <m/>
    <n v="100"/>
    <n v="25"/>
    <n v="0"/>
    <n v="50"/>
    <n v="0"/>
    <n v="0"/>
    <n v="25"/>
    <n v="0"/>
    <n v="0"/>
    <n v="0"/>
    <n v="0"/>
    <n v="0"/>
    <n v="0"/>
    <n v="0"/>
    <s v="999"/>
    <n v="0"/>
    <m/>
    <n v="0"/>
    <m/>
    <n v="50"/>
    <n v="0"/>
    <n v="100"/>
    <n v="40"/>
    <n v="0"/>
    <n v="50"/>
    <n v="0"/>
    <n v="0"/>
    <n v="0"/>
    <n v="0"/>
    <n v="0"/>
    <n v="10"/>
    <n v="0"/>
    <n v="0"/>
    <n v="0"/>
    <n v="0"/>
    <n v="0"/>
    <s v="999"/>
    <n v="0"/>
    <s v="999"/>
    <n v="50"/>
    <n v="0"/>
    <n v="10"/>
    <n v="0"/>
    <s v="Yes"/>
    <n v="4000"/>
    <x v="0"/>
  </r>
  <r>
    <x v="5"/>
    <n v="192"/>
    <s v="MI"/>
    <n v="49615"/>
    <s v="East North Central"/>
    <x v="3"/>
    <s v="Producer Cooperative"/>
    <s v="888"/>
    <x v="1"/>
    <n v="2019"/>
    <x v="26"/>
    <x v="5"/>
    <s v="6 - 10 years"/>
    <x v="3"/>
    <n v="101020"/>
    <n v="100000"/>
    <n v="100000"/>
    <n v="0.98990298950702826"/>
    <n v="100"/>
    <n v="54"/>
    <n v="0"/>
    <n v="12"/>
    <n v="2"/>
    <n v="8"/>
    <n v="15"/>
    <n v="1"/>
    <n v="6"/>
    <n v="1"/>
    <n v="1"/>
    <n v="0"/>
    <n v="0"/>
    <n v="0"/>
    <s v="999"/>
    <n v="0"/>
    <m/>
    <n v="0"/>
    <m/>
    <n v="14"/>
    <n v="9"/>
    <n v="100"/>
    <n v="90"/>
    <n v="0"/>
    <n v="0"/>
    <n v="5"/>
    <n v="0"/>
    <n v="0"/>
    <n v="0"/>
    <n v="0"/>
    <n v="0"/>
    <n v="0"/>
    <n v="0"/>
    <n v="0"/>
    <n v="5"/>
    <n v="0"/>
    <s v="999"/>
    <n v="0"/>
    <s v="999"/>
    <n v="0"/>
    <n v="0"/>
    <n v="5"/>
    <n v="0"/>
    <s v="No"/>
    <m/>
    <x v="0"/>
  </r>
  <r>
    <x v="5"/>
    <n v="177"/>
    <s v="TX"/>
    <n v="75002"/>
    <s v="West South Central"/>
    <x v="0"/>
    <s v="LLC"/>
    <s v="888"/>
    <x v="2"/>
    <n v="2018"/>
    <x v="28"/>
    <x v="5"/>
    <s v="6 - 10 years"/>
    <x v="2"/>
    <n v="1000000"/>
    <n v="800000"/>
    <n v="588000"/>
    <n v="0.58799999999999997"/>
    <n v="100"/>
    <n v="50"/>
    <n v="1"/>
    <n v="18"/>
    <n v="0"/>
    <n v="1"/>
    <n v="12"/>
    <n v="1"/>
    <n v="7"/>
    <n v="1"/>
    <n v="6"/>
    <n v="0"/>
    <n v="3"/>
    <n v="0"/>
    <s v="999"/>
    <n v="0"/>
    <m/>
    <n v="0"/>
    <m/>
    <n v="18"/>
    <n v="18"/>
    <n v="100"/>
    <n v="50"/>
    <n v="0"/>
    <n v="0"/>
    <n v="50"/>
    <n v="0"/>
    <n v="0"/>
    <n v="0"/>
    <n v="0"/>
    <n v="0"/>
    <n v="0"/>
    <n v="0"/>
    <n v="0"/>
    <n v="0"/>
    <n v="0"/>
    <s v="999"/>
    <n v="0"/>
    <s v="999"/>
    <n v="0"/>
    <n v="0"/>
    <n v="0"/>
    <n v="0"/>
    <s v="No"/>
    <m/>
    <x v="0"/>
  </r>
  <r>
    <x v="5"/>
    <n v="165"/>
    <s v="MI"/>
    <n v="48341"/>
    <s v="East North Central"/>
    <x v="3"/>
    <s v="Nonprofit"/>
    <s v="888"/>
    <x v="0"/>
    <n v="2017"/>
    <x v="27"/>
    <x v="5"/>
    <s v="6 - 10 years"/>
    <x v="3"/>
    <m/>
    <m/>
    <m/>
    <m/>
    <n v="100"/>
    <n v="100"/>
    <n v="0"/>
    <n v="0"/>
    <n v="0"/>
    <n v="0"/>
    <n v="0"/>
    <n v="0"/>
    <n v="0"/>
    <n v="0"/>
    <n v="0"/>
    <n v="0"/>
    <n v="0"/>
    <n v="0"/>
    <s v="999"/>
    <n v="0"/>
    <m/>
    <n v="0"/>
    <m/>
    <n v="0"/>
    <n v="0"/>
    <n v="100"/>
    <n v="90"/>
    <n v="0"/>
    <n v="0"/>
    <n v="0"/>
    <n v="0"/>
    <n v="0"/>
    <n v="0"/>
    <n v="0"/>
    <n v="0"/>
    <n v="0"/>
    <n v="0"/>
    <n v="0"/>
    <n v="10"/>
    <n v="0"/>
    <s v="999"/>
    <n v="0"/>
    <s v="999"/>
    <n v="0"/>
    <n v="0"/>
    <n v="10"/>
    <n v="0"/>
    <s v="Yes"/>
    <n v="22000"/>
    <x v="2"/>
  </r>
  <r>
    <x v="5"/>
    <n v="206"/>
    <s v="WA"/>
    <n v="98370"/>
    <s v="Pacific"/>
    <x v="1"/>
    <s v="Producer Cooperative"/>
    <s v="888"/>
    <x v="1"/>
    <n v="2015"/>
    <x v="30"/>
    <x v="5"/>
    <s v="6 - 10 years"/>
    <x v="3"/>
    <n v="582000"/>
    <n v="512000"/>
    <n v="580400"/>
    <n v="0.99725085910652922"/>
    <n v="100"/>
    <n v="48"/>
    <n v="12"/>
    <n v="12.6"/>
    <n v="3.7"/>
    <n v="4"/>
    <n v="3.3"/>
    <n v="2"/>
    <n v="2"/>
    <n v="1.2"/>
    <n v="10.199999999999999"/>
    <n v="0"/>
    <n v="1"/>
    <n v="0"/>
    <s v="999"/>
    <n v="0"/>
    <m/>
    <n v="0"/>
    <m/>
    <n v="16.3"/>
    <n v="16.399999999999999"/>
    <n v="100"/>
    <n v="94"/>
    <n v="0"/>
    <n v="0"/>
    <n v="3"/>
    <n v="0"/>
    <n v="0"/>
    <n v="1"/>
    <n v="1"/>
    <n v="0"/>
    <n v="0"/>
    <n v="0"/>
    <n v="0"/>
    <n v="1"/>
    <n v="0"/>
    <s v="999"/>
    <n v="0"/>
    <s v="999"/>
    <n v="0"/>
    <n v="0"/>
    <n v="2"/>
    <n v="0"/>
    <s v="No"/>
    <m/>
    <x v="2"/>
  </r>
  <r>
    <x v="5"/>
    <n v="144"/>
    <s v="NC"/>
    <n v="28205"/>
    <s v="South Atlantic"/>
    <x v="0"/>
    <s v="LLC"/>
    <s v="888"/>
    <x v="2"/>
    <n v="2017"/>
    <x v="27"/>
    <x v="5"/>
    <s v="6 - 10 years"/>
    <x v="2"/>
    <n v="3090995"/>
    <n v="3042878"/>
    <n v="3178285"/>
    <n v="1.0282400974443504"/>
    <n v="100"/>
    <n v="65"/>
    <n v="0"/>
    <n v="15"/>
    <n v="0"/>
    <n v="5"/>
    <n v="10"/>
    <n v="3"/>
    <n v="1"/>
    <n v="0.5"/>
    <n v="0"/>
    <n v="0"/>
    <n v="0.5"/>
    <n v="0"/>
    <s v="999"/>
    <n v="0"/>
    <m/>
    <n v="0"/>
    <m/>
    <n v="15"/>
    <n v="5"/>
    <n v="100"/>
    <n v="2.7"/>
    <n v="0"/>
    <n v="0"/>
    <n v="39.1"/>
    <n v="0"/>
    <n v="13.1"/>
    <n v="0"/>
    <n v="0"/>
    <n v="0"/>
    <n v="0"/>
    <n v="0"/>
    <n v="0"/>
    <n v="6.4"/>
    <n v="26.9"/>
    <s v="Federal LFPA Food Purchases"/>
    <n v="11.8"/>
    <s v="County ARPA Food Purchases"/>
    <n v="0"/>
    <n v="13.1"/>
    <n v="6.4"/>
    <n v="38.700000000000003"/>
    <s v="No"/>
    <m/>
    <x v="2"/>
  </r>
  <r>
    <x v="5"/>
    <n v="120"/>
    <s v="WA"/>
    <n v="98001"/>
    <s v="Pacific"/>
    <x v="1"/>
    <s v="LLC"/>
    <s v="888"/>
    <x v="2"/>
    <n v="2017"/>
    <x v="27"/>
    <x v="5"/>
    <s v="6 - 10 years"/>
    <x v="1"/>
    <n v="5250000"/>
    <n v="5000000"/>
    <n v="4648500"/>
    <n v="0.88542857142857145"/>
    <n v="100"/>
    <n v="73"/>
    <n v="0"/>
    <n v="5"/>
    <n v="2"/>
    <n v="5"/>
    <n v="10"/>
    <n v="5"/>
    <n v="0"/>
    <n v="0"/>
    <n v="0"/>
    <n v="0"/>
    <n v="0"/>
    <n v="0"/>
    <s v="999"/>
    <n v="0"/>
    <m/>
    <n v="0"/>
    <m/>
    <n v="7"/>
    <n v="5"/>
    <n v="100"/>
    <n v="5"/>
    <n v="0"/>
    <n v="0"/>
    <n v="0"/>
    <n v="10"/>
    <n v="5"/>
    <n v="0"/>
    <n v="0"/>
    <n v="0"/>
    <n v="0"/>
    <n v="0"/>
    <n v="0"/>
    <n v="80"/>
    <n v="0"/>
    <s v="999"/>
    <n v="0"/>
    <s v="999"/>
    <n v="0"/>
    <n v="15"/>
    <n v="80"/>
    <n v="0"/>
    <s v="Yes"/>
    <n v="1000"/>
    <x v="1"/>
  </r>
  <r>
    <x v="5"/>
    <n v="176"/>
    <s v="IN"/>
    <n v="46802"/>
    <s v="East North Central"/>
    <x v="3"/>
    <s v="Producer-Consumer Cooperative"/>
    <s v="888"/>
    <x v="1"/>
    <n v="2019"/>
    <x v="26"/>
    <x v="5"/>
    <s v="6 - 10 years"/>
    <x v="3"/>
    <n v="403699"/>
    <n v="274573"/>
    <n v="185634"/>
    <n v="0.45983269713326019"/>
    <n v="100"/>
    <n v="60"/>
    <n v="1"/>
    <n v="2"/>
    <n v="0"/>
    <n v="0"/>
    <n v="1"/>
    <n v="1"/>
    <n v="6"/>
    <n v="1"/>
    <n v="20"/>
    <n v="0"/>
    <n v="8"/>
    <n v="0"/>
    <s v="999"/>
    <n v="0"/>
    <m/>
    <n v="0"/>
    <m/>
    <n v="2"/>
    <n v="36"/>
    <n v="100"/>
    <n v="93"/>
    <n v="0"/>
    <n v="0"/>
    <n v="0"/>
    <n v="0"/>
    <n v="0"/>
    <n v="0"/>
    <n v="0"/>
    <n v="0"/>
    <n v="0"/>
    <n v="0"/>
    <n v="0"/>
    <n v="7"/>
    <n v="0"/>
    <s v="999"/>
    <n v="0"/>
    <s v="999"/>
    <n v="0"/>
    <n v="0"/>
    <n v="7"/>
    <n v="0"/>
    <s v="Yes"/>
    <n v="104851"/>
    <x v="1"/>
  </r>
  <r>
    <x v="5"/>
    <n v="126"/>
    <s v="MA"/>
    <n v="2744"/>
    <s v="New England"/>
    <x v="2"/>
    <s v="Nonprofit"/>
    <s v="888"/>
    <x v="0"/>
    <n v="2017"/>
    <x v="27"/>
    <x v="5"/>
    <s v="6 - 10 years"/>
    <x v="2"/>
    <m/>
    <m/>
    <m/>
    <m/>
    <n v="100"/>
    <n v="75"/>
    <n v="1"/>
    <n v="10"/>
    <n v="0"/>
    <n v="7"/>
    <n v="5"/>
    <n v="0"/>
    <n v="0"/>
    <n v="2"/>
    <n v="0"/>
    <n v="0"/>
    <n v="0"/>
    <n v="0"/>
    <s v="999"/>
    <n v="0"/>
    <m/>
    <n v="0"/>
    <m/>
    <n v="10"/>
    <n v="2"/>
    <n v="100"/>
    <n v="95"/>
    <n v="0"/>
    <n v="0"/>
    <n v="0"/>
    <n v="0"/>
    <n v="0"/>
    <n v="0"/>
    <n v="0"/>
    <n v="0"/>
    <n v="0"/>
    <n v="0"/>
    <n v="0"/>
    <n v="5"/>
    <n v="0"/>
    <s v="999"/>
    <n v="0"/>
    <s v="999"/>
    <n v="0"/>
    <n v="0"/>
    <n v="5"/>
    <n v="0"/>
    <s v="Yes"/>
    <n v="178500"/>
    <x v="1"/>
  </r>
  <r>
    <x v="5"/>
    <n v="139"/>
    <s v="IA"/>
    <n v="52240"/>
    <s v="West North Central"/>
    <x v="3"/>
    <s v="Nonprofit"/>
    <s v="888"/>
    <x v="0"/>
    <n v="2019"/>
    <x v="26"/>
    <x v="5"/>
    <s v="6 - 10 years"/>
    <x v="2"/>
    <n v="941642.11"/>
    <n v="666858.73"/>
    <n v="827000"/>
    <n v="0.87825299146827662"/>
    <n v="99.999999999999972"/>
    <n v="47.3"/>
    <n v="16"/>
    <n v="11.1"/>
    <n v="0"/>
    <n v="21"/>
    <n v="1.7"/>
    <n v="1.6"/>
    <n v="0.1"/>
    <n v="0.1"/>
    <n v="0"/>
    <n v="0"/>
    <n v="0.7"/>
    <n v="0.1"/>
    <s v="Sweetners"/>
    <n v="0.3"/>
    <s v="Beverages"/>
    <n v="0"/>
    <m/>
    <n v="11.1"/>
    <n v="2.9"/>
    <n v="100"/>
    <n v="11"/>
    <n v="0"/>
    <n v="0"/>
    <n v="0"/>
    <n v="0"/>
    <n v="0.2"/>
    <n v="0"/>
    <n v="0"/>
    <n v="39"/>
    <n v="1"/>
    <n v="0"/>
    <n v="0"/>
    <n v="48.8"/>
    <n v="0"/>
    <s v="999"/>
    <n v="0"/>
    <s v="999"/>
    <n v="0"/>
    <n v="0.2"/>
    <n v="88.8"/>
    <n v="0"/>
    <s v="Yes"/>
    <n v="5100"/>
    <x v="1"/>
  </r>
  <r>
    <x v="5"/>
    <n v="179"/>
    <s v="MN"/>
    <n v="55066"/>
    <s v="West North Central"/>
    <x v="3"/>
    <s v="Nonprofit"/>
    <s v="888"/>
    <x v="0"/>
    <n v="2019"/>
    <x v="26"/>
    <x v="5"/>
    <s v="6 - 10 years"/>
    <x v="2"/>
    <n v="76605"/>
    <n v="39785"/>
    <n v="47400"/>
    <n v="0.61875856667319362"/>
    <n v="100"/>
    <n v="80"/>
    <n v="0"/>
    <n v="15"/>
    <n v="0"/>
    <n v="0"/>
    <n v="5"/>
    <n v="0"/>
    <n v="0"/>
    <n v="0"/>
    <n v="0"/>
    <n v="0"/>
    <n v="0"/>
    <n v="0"/>
    <s v="999"/>
    <n v="0"/>
    <m/>
    <n v="0"/>
    <m/>
    <n v="15"/>
    <n v="0"/>
    <n v="100"/>
    <n v="5"/>
    <n v="0"/>
    <n v="0"/>
    <n v="10"/>
    <n v="0"/>
    <n v="0"/>
    <n v="0"/>
    <n v="0"/>
    <n v="7"/>
    <n v="0"/>
    <n v="0"/>
    <n v="0"/>
    <n v="0"/>
    <n v="78"/>
    <s v="Low income housing residents"/>
    <n v="0"/>
    <s v="999"/>
    <n v="0"/>
    <n v="0"/>
    <n v="7"/>
    <n v="78"/>
    <s v="Yes"/>
    <n v="5659"/>
    <x v="1"/>
  </r>
  <r>
    <x v="5"/>
    <n v="196"/>
    <s v="MI"/>
    <n v="49009"/>
    <s v="East North Central"/>
    <x v="3"/>
    <s v="Publicly-owned"/>
    <s v="888"/>
    <x v="0"/>
    <n v="2017"/>
    <x v="27"/>
    <x v="5"/>
    <s v="6 - 10 years"/>
    <x v="1"/>
    <m/>
    <n v="1835148"/>
    <m/>
    <m/>
    <n v="100"/>
    <n v="60"/>
    <n v="8"/>
    <n v="8"/>
    <n v="0"/>
    <n v="9"/>
    <n v="1"/>
    <n v="1"/>
    <n v="6"/>
    <n v="1"/>
    <n v="4"/>
    <n v="0"/>
    <n v="0"/>
    <n v="2"/>
    <s v="granola"/>
    <n v="0"/>
    <m/>
    <n v="0"/>
    <m/>
    <n v="8"/>
    <n v="14"/>
    <n v="100"/>
    <n v="0"/>
    <n v="0"/>
    <n v="4"/>
    <n v="4"/>
    <n v="0"/>
    <n v="0.5"/>
    <n v="0"/>
    <n v="5"/>
    <n v="13"/>
    <n v="2.5"/>
    <n v="3"/>
    <n v="0.5"/>
    <n v="63.5"/>
    <n v="1.5"/>
    <s v="Farmers (farm stores, CSA's, markets"/>
    <n v="2.5"/>
    <s v="Our own processing kitchen"/>
    <n v="4"/>
    <n v="0.5"/>
    <n v="87.5"/>
    <n v="4"/>
    <s v="No"/>
    <m/>
    <x v="1"/>
  </r>
  <r>
    <x v="5"/>
    <n v="133"/>
    <s v="SD"/>
    <n v="57110"/>
    <s v="West North Central"/>
    <x v="3"/>
    <s v="LLC"/>
    <s v="888"/>
    <x v="2"/>
    <n v="2016"/>
    <x v="29"/>
    <x v="5"/>
    <s v="6 - 10 years"/>
    <x v="2"/>
    <m/>
    <m/>
    <m/>
    <m/>
    <n v="100"/>
    <n v="40"/>
    <n v="0"/>
    <n v="40"/>
    <n v="0"/>
    <n v="20"/>
    <n v="0"/>
    <n v="0"/>
    <n v="0"/>
    <n v="0"/>
    <n v="0"/>
    <n v="0"/>
    <n v="0"/>
    <n v="0"/>
    <s v="999"/>
    <n v="0"/>
    <m/>
    <n v="0"/>
    <m/>
    <n v="40"/>
    <n v="0"/>
    <n v="100"/>
    <n v="15"/>
    <n v="20"/>
    <n v="0"/>
    <n v="60"/>
    <n v="0"/>
    <n v="0"/>
    <n v="0"/>
    <n v="0"/>
    <n v="5"/>
    <n v="0"/>
    <n v="0"/>
    <n v="0"/>
    <n v="0"/>
    <n v="0"/>
    <s v="999"/>
    <n v="0"/>
    <s v="999"/>
    <n v="20"/>
    <n v="0"/>
    <n v="5"/>
    <n v="0"/>
    <s v="No"/>
    <m/>
    <x v="1"/>
  </r>
  <r>
    <x v="5"/>
    <n v="130"/>
    <s v="MI"/>
    <n v="49507"/>
    <s v="East North Central"/>
    <x v="3"/>
    <s v="Nonprofit"/>
    <s v="888"/>
    <x v="0"/>
    <n v="2015"/>
    <x v="30"/>
    <x v="5"/>
    <s v="6 - 10 years"/>
    <x v="3"/>
    <m/>
    <m/>
    <m/>
    <m/>
    <n v="100"/>
    <n v="49"/>
    <n v="10"/>
    <n v="10"/>
    <n v="5"/>
    <n v="10"/>
    <n v="5"/>
    <n v="5"/>
    <n v="5"/>
    <n v="1"/>
    <n v="0"/>
    <n v="0"/>
    <n v="0"/>
    <n v="0"/>
    <s v="999"/>
    <n v="0"/>
    <m/>
    <n v="0"/>
    <m/>
    <n v="15"/>
    <n v="11"/>
    <n v="100"/>
    <n v="100"/>
    <n v="0"/>
    <n v="0"/>
    <n v="0"/>
    <n v="0"/>
    <n v="0"/>
    <n v="0"/>
    <n v="0"/>
    <n v="0"/>
    <n v="0"/>
    <n v="0"/>
    <n v="0"/>
    <n v="0"/>
    <n v="0"/>
    <s v="999"/>
    <n v="0"/>
    <s v="999"/>
    <n v="0"/>
    <n v="0"/>
    <n v="0"/>
    <n v="0"/>
    <s v="No"/>
    <m/>
    <x v="1"/>
  </r>
  <r>
    <x v="5"/>
    <n v="153"/>
    <s v="MI"/>
    <n v="49686"/>
    <s v="East North Central"/>
    <x v="3"/>
    <s v="Nonprofit"/>
    <s v="888"/>
    <x v="0"/>
    <n v="2018"/>
    <x v="28"/>
    <x v="5"/>
    <s v="6 - 10 years"/>
    <x v="1"/>
    <n v="365255"/>
    <n v="365255"/>
    <m/>
    <m/>
    <n v="100"/>
    <n v="70"/>
    <n v="0"/>
    <n v="10"/>
    <n v="0"/>
    <n v="0"/>
    <n v="20"/>
    <n v="0"/>
    <n v="0"/>
    <n v="0"/>
    <n v="0"/>
    <n v="0"/>
    <n v="0"/>
    <n v="0"/>
    <s v="999"/>
    <n v="0"/>
    <m/>
    <n v="0"/>
    <m/>
    <n v="10"/>
    <n v="0"/>
    <n v="100"/>
    <n v="0"/>
    <n v="0"/>
    <n v="0"/>
    <n v="0"/>
    <n v="0"/>
    <n v="0"/>
    <n v="0"/>
    <n v="0"/>
    <n v="0"/>
    <n v="0"/>
    <n v="0"/>
    <n v="0"/>
    <n v="100"/>
    <n v="0"/>
    <s v="999"/>
    <n v="0"/>
    <s v="999"/>
    <n v="0"/>
    <n v="0"/>
    <n v="100"/>
    <n v="0"/>
    <s v="No"/>
    <m/>
    <x v="1"/>
  </r>
  <r>
    <x v="5"/>
    <n v="172"/>
    <s v="CA"/>
    <n v="95928"/>
    <s v="Pacific"/>
    <x v="1"/>
    <s v="Nonprofit"/>
    <s v="Non-Profit Corporation"/>
    <x v="0"/>
    <n v="2018"/>
    <x v="28"/>
    <x v="5"/>
    <s v="6 - 10 years"/>
    <x v="1"/>
    <n v="9275.32"/>
    <n v="9275.32"/>
    <n v="73431.25"/>
    <n v="7.9168427612200984"/>
    <n v="100"/>
    <n v="67"/>
    <n v="0"/>
    <n v="33"/>
    <n v="0"/>
    <n v="0"/>
    <n v="0"/>
    <n v="0"/>
    <n v="0"/>
    <n v="0"/>
    <n v="0"/>
    <n v="0"/>
    <n v="0"/>
    <n v="0"/>
    <s v="999"/>
    <n v="0"/>
    <m/>
    <n v="0"/>
    <m/>
    <n v="33"/>
    <n v="0"/>
    <n v="100"/>
    <n v="0"/>
    <n v="0"/>
    <n v="0"/>
    <n v="0"/>
    <n v="0"/>
    <n v="0"/>
    <n v="0"/>
    <n v="0"/>
    <n v="0"/>
    <n v="100"/>
    <n v="0"/>
    <n v="0"/>
    <n v="0"/>
    <n v="0"/>
    <s v="999"/>
    <n v="0"/>
    <s v="999"/>
    <n v="0"/>
    <n v="0"/>
    <n v="100"/>
    <n v="0"/>
    <s v="No"/>
    <m/>
    <x v="1"/>
  </r>
  <r>
    <x v="5"/>
    <n v="158"/>
    <s v="MO"/>
    <n v="64111"/>
    <s v="Mountain"/>
    <x v="3"/>
    <s v="Producer Cooperative"/>
    <s v="888"/>
    <x v="1"/>
    <n v="2016"/>
    <x v="29"/>
    <x v="5"/>
    <s v="6 - 10 years"/>
    <x v="1"/>
    <n v="700000"/>
    <n v="560000"/>
    <n v="700000"/>
    <n v="1"/>
    <n v="100"/>
    <n v="71"/>
    <n v="0"/>
    <n v="20"/>
    <n v="0"/>
    <n v="0"/>
    <n v="8"/>
    <n v="0"/>
    <n v="0.5"/>
    <n v="0"/>
    <n v="0.5"/>
    <n v="0"/>
    <n v="0"/>
    <n v="0"/>
    <s v="999"/>
    <n v="0"/>
    <m/>
    <n v="0"/>
    <m/>
    <n v="20"/>
    <n v="1"/>
    <n v="100"/>
    <n v="0"/>
    <n v="0"/>
    <n v="0"/>
    <n v="8"/>
    <n v="0"/>
    <n v="4"/>
    <n v="0"/>
    <n v="0"/>
    <n v="40"/>
    <n v="0"/>
    <n v="2"/>
    <n v="0"/>
    <n v="46"/>
    <n v="0"/>
    <s v="999"/>
    <n v="0"/>
    <s v="999"/>
    <n v="0"/>
    <n v="4"/>
    <n v="88"/>
    <n v="0"/>
    <s v="No"/>
    <m/>
    <x v="1"/>
  </r>
  <r>
    <x v="5"/>
    <n v="168"/>
    <s v="NM"/>
    <n v="88061"/>
    <s v="Mountain"/>
    <x v="1"/>
    <s v="Nonprofit"/>
    <s v="888"/>
    <x v="0"/>
    <n v="2018"/>
    <x v="28"/>
    <x v="5"/>
    <s v="6 - 10 years"/>
    <x v="1"/>
    <n v="1133619"/>
    <n v="639566"/>
    <n v="1092185"/>
    <n v="0.96344980103544486"/>
    <n v="100"/>
    <n v="100"/>
    <n v="0"/>
    <n v="0"/>
    <n v="0"/>
    <n v="0"/>
    <n v="0"/>
    <n v="0"/>
    <n v="0"/>
    <n v="0"/>
    <n v="0"/>
    <n v="0"/>
    <n v="0"/>
    <n v="0"/>
    <s v="999"/>
    <n v="0"/>
    <m/>
    <n v="0"/>
    <m/>
    <n v="0"/>
    <n v="0"/>
    <n v="100"/>
    <n v="0"/>
    <n v="33"/>
    <n v="10"/>
    <n v="4"/>
    <n v="0"/>
    <n v="0"/>
    <n v="0"/>
    <n v="0"/>
    <n v="45"/>
    <n v="0"/>
    <n v="0"/>
    <n v="0"/>
    <n v="8"/>
    <n v="0"/>
    <s v="999"/>
    <n v="0"/>
    <s v="999"/>
    <n v="43"/>
    <n v="0"/>
    <n v="53"/>
    <n v="0"/>
    <s v="No"/>
    <m/>
    <x v="1"/>
  </r>
  <r>
    <x v="5"/>
    <n v="173"/>
    <s v="CT"/>
    <n v="6754"/>
    <s v="New England"/>
    <x v="2"/>
    <s v="Nonprofit"/>
    <s v="888"/>
    <x v="0"/>
    <n v="2018"/>
    <x v="28"/>
    <x v="5"/>
    <s v="6 - 10 years"/>
    <x v="1"/>
    <n v="625000"/>
    <n v="418994"/>
    <m/>
    <m/>
    <n v="100"/>
    <n v="80"/>
    <n v="10"/>
    <n v="10"/>
    <n v="0"/>
    <n v="0"/>
    <n v="0"/>
    <n v="0"/>
    <n v="0"/>
    <n v="0"/>
    <n v="0"/>
    <n v="0"/>
    <n v="0"/>
    <n v="0"/>
    <s v="999"/>
    <n v="0"/>
    <m/>
    <n v="0"/>
    <m/>
    <n v="10"/>
    <n v="0"/>
    <n v="100"/>
    <n v="0"/>
    <n v="1"/>
    <n v="0"/>
    <n v="20"/>
    <n v="8"/>
    <n v="0"/>
    <n v="1"/>
    <n v="0"/>
    <n v="30"/>
    <n v="0"/>
    <n v="5"/>
    <n v="5"/>
    <n v="30"/>
    <n v="0"/>
    <s v="999"/>
    <n v="0"/>
    <m/>
    <n v="1"/>
    <n v="8"/>
    <n v="70"/>
    <n v="0"/>
    <s v="No"/>
    <m/>
    <x v="3"/>
  </r>
  <r>
    <x v="5"/>
    <n v="141"/>
    <s v="MI"/>
    <n v="48208"/>
    <s v="East North Central"/>
    <x v="3"/>
    <s v="LLC"/>
    <s v="888"/>
    <x v="2"/>
    <n v="2015"/>
    <x v="30"/>
    <x v="5"/>
    <s v="6 - 10 years"/>
    <x v="3"/>
    <m/>
    <m/>
    <m/>
    <m/>
    <n v="0"/>
    <m/>
    <m/>
    <m/>
    <m/>
    <m/>
    <m/>
    <m/>
    <m/>
    <m/>
    <m/>
    <m/>
    <m/>
    <m/>
    <m/>
    <m/>
    <m/>
    <m/>
    <m/>
    <m/>
    <m/>
    <m/>
    <m/>
    <m/>
    <m/>
    <m/>
    <m/>
    <m/>
    <m/>
    <m/>
    <m/>
    <m/>
    <m/>
    <m/>
    <m/>
    <m/>
    <m/>
    <m/>
    <m/>
    <m/>
    <m/>
    <m/>
    <m/>
    <m/>
    <m/>
    <x v="3"/>
  </r>
  <r>
    <x v="5"/>
    <n v="180"/>
    <s v="MI"/>
    <n v="49612"/>
    <s v="East North Central"/>
    <x v="3"/>
    <s v="LLC"/>
    <s v="888"/>
    <x v="2"/>
    <n v="2015"/>
    <x v="30"/>
    <x v="5"/>
    <s v="6 - 10 years"/>
    <x v="3"/>
    <m/>
    <m/>
    <m/>
    <m/>
    <n v="0"/>
    <m/>
    <m/>
    <m/>
    <m/>
    <m/>
    <m/>
    <m/>
    <m/>
    <m/>
    <m/>
    <m/>
    <m/>
    <m/>
    <m/>
    <m/>
    <m/>
    <m/>
    <m/>
    <m/>
    <m/>
    <m/>
    <m/>
    <m/>
    <m/>
    <m/>
    <m/>
    <m/>
    <m/>
    <m/>
    <m/>
    <m/>
    <m/>
    <m/>
    <m/>
    <m/>
    <m/>
    <m/>
    <m/>
    <m/>
    <m/>
    <m/>
    <m/>
    <m/>
    <m/>
    <x v="3"/>
  </r>
  <r>
    <x v="5"/>
    <n v="132"/>
    <s v="MI"/>
    <n v="49770"/>
    <s v="East North Central"/>
    <x v="3"/>
    <s v="LLC"/>
    <s v="888"/>
    <x v="2"/>
    <n v="2017"/>
    <x v="27"/>
    <x v="5"/>
    <s v="6 - 10 years"/>
    <x v="2"/>
    <m/>
    <m/>
    <m/>
    <m/>
    <n v="0"/>
    <m/>
    <m/>
    <m/>
    <m/>
    <m/>
    <m/>
    <m/>
    <m/>
    <m/>
    <m/>
    <m/>
    <m/>
    <m/>
    <m/>
    <m/>
    <m/>
    <m/>
    <m/>
    <m/>
    <m/>
    <m/>
    <m/>
    <m/>
    <m/>
    <m/>
    <m/>
    <m/>
    <m/>
    <m/>
    <m/>
    <m/>
    <m/>
    <m/>
    <m/>
    <m/>
    <m/>
    <m/>
    <m/>
    <m/>
    <m/>
    <m/>
    <m/>
    <m/>
    <m/>
    <x v="3"/>
  </r>
  <r>
    <x v="5"/>
    <n v="104"/>
    <s v="MI"/>
    <n v="48118"/>
    <s v="East North Central"/>
    <x v="3"/>
    <s v="L3C"/>
    <s v="888"/>
    <x v="2"/>
    <n v="2019"/>
    <x v="26"/>
    <x v="5"/>
    <s v="6 - 10 years"/>
    <x v="4"/>
    <m/>
    <m/>
    <m/>
    <m/>
    <n v="0"/>
    <m/>
    <m/>
    <m/>
    <m/>
    <m/>
    <m/>
    <m/>
    <m/>
    <m/>
    <m/>
    <m/>
    <m/>
    <m/>
    <m/>
    <m/>
    <m/>
    <m/>
    <m/>
    <m/>
    <m/>
    <m/>
    <m/>
    <m/>
    <m/>
    <m/>
    <m/>
    <m/>
    <m/>
    <m/>
    <m/>
    <m/>
    <m/>
    <m/>
    <m/>
    <m/>
    <m/>
    <m/>
    <m/>
    <m/>
    <m/>
    <m/>
    <m/>
    <m/>
    <m/>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D31EC70-AEC8-45CC-9869-7003CC9193C6}" name="Percent Orgs by Legal Status"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B27:C32" firstHeaderRow="1" firstDataRow="1" firstDataCol="1"/>
  <pivotFields count="64">
    <pivotField showAll="0">
      <items count="8">
        <item x="0"/>
        <item x="1"/>
        <item x="2"/>
        <item x="3"/>
        <item x="4"/>
        <item m="1" x="6"/>
        <item x="5"/>
        <item t="default"/>
      </items>
    </pivotField>
    <pivotField showAll="0"/>
    <pivotField showAll="0"/>
    <pivotField showAll="0"/>
    <pivotField showAll="0"/>
    <pivotField showAll="0">
      <items count="5">
        <item x="3"/>
        <item x="2"/>
        <item x="0"/>
        <item x="1"/>
        <item t="default"/>
      </items>
    </pivotField>
    <pivotField showAll="0"/>
    <pivotField showAll="0"/>
    <pivotField axis="axisRow" dataField="1" showAll="0" nonAutoSortDefault="1">
      <items count="5">
        <item x="0"/>
        <item x="2"/>
        <item x="1"/>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8"/>
  </rowFields>
  <rowItems count="5">
    <i>
      <x/>
    </i>
    <i>
      <x v="1"/>
    </i>
    <i>
      <x v="2"/>
    </i>
    <i>
      <x v="3"/>
    </i>
    <i t="grand">
      <x/>
    </i>
  </rowItems>
  <colItems count="1">
    <i/>
  </colItems>
  <dataFields count="1">
    <dataField name="Count of LegalStatCat" fld="8" subtotal="count" showDataAs="percentOfTotal" baseField="7" baseItem="0" numFmtId="9"/>
  </dataFields>
  <formats count="1">
    <format dxfId="126">
      <pivotArea outline="0" collapsedLevelsAreSubtotals="1" fieldPosition="0"/>
    </format>
  </formats>
  <chartFormats count="5">
    <chartFormat chart="2" format="10" series="1">
      <pivotArea type="data" outline="0" fieldPosition="0">
        <references count="1">
          <reference field="4294967294" count="1" selected="0">
            <x v="0"/>
          </reference>
        </references>
      </pivotArea>
    </chartFormat>
    <chartFormat chart="2" format="11">
      <pivotArea type="data" outline="0" fieldPosition="0">
        <references count="2">
          <reference field="4294967294" count="1" selected="0">
            <x v="0"/>
          </reference>
          <reference field="8" count="1" selected="0">
            <x v="0"/>
          </reference>
        </references>
      </pivotArea>
    </chartFormat>
    <chartFormat chart="2" format="12">
      <pivotArea type="data" outline="0" fieldPosition="0">
        <references count="2">
          <reference field="4294967294" count="1" selected="0">
            <x v="0"/>
          </reference>
          <reference field="8" count="1" selected="0">
            <x v="1"/>
          </reference>
        </references>
      </pivotArea>
    </chartFormat>
    <chartFormat chart="2" format="13">
      <pivotArea type="data" outline="0" fieldPosition="0">
        <references count="2">
          <reference field="4294967294" count="1" selected="0">
            <x v="0"/>
          </reference>
          <reference field="8" count="1" selected="0">
            <x v="2"/>
          </reference>
        </references>
      </pivotArea>
    </chartFormat>
    <chartFormat chart="2" format="14">
      <pivotArea type="data" outline="0" fieldPosition="0">
        <references count="2">
          <reference field="4294967294" count="1" selected="0">
            <x v="0"/>
          </reference>
          <reference field="8"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B13EE7E-6403-460D-9CF6-ABDC2859DC3C}" name="Years in Operation"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B70:I72" firstHeaderRow="1" firstDataRow="2" firstDataCol="1" rowPageCount="1" colPageCount="1"/>
  <pivotFields count="64">
    <pivotField showAll="0">
      <items count="8">
        <item x="0"/>
        <item x="1"/>
        <item x="2"/>
        <item x="3"/>
        <item x="4"/>
        <item m="1" x="6"/>
        <item x="5"/>
        <item t="default"/>
      </items>
    </pivotField>
    <pivotField showAll="0"/>
    <pivotField showAll="0"/>
    <pivotField showAll="0"/>
    <pivotField showAll="0"/>
    <pivotField showAll="0">
      <items count="5">
        <item x="3"/>
        <item x="2"/>
        <item x="0"/>
        <item x="1"/>
        <item t="default"/>
      </items>
    </pivotField>
    <pivotField showAll="0"/>
    <pivotField showAll="0"/>
    <pivotField showAll="0"/>
    <pivotField showAll="0"/>
    <pivotField axis="axisPage" multipleItemSelectionAllowed="1" showAll="0">
      <items count="63">
        <item x="1"/>
        <item x="0"/>
        <item x="2"/>
        <item x="23"/>
        <item x="24"/>
        <item x="25"/>
        <item x="26"/>
        <item x="28"/>
        <item x="27"/>
        <item x="29"/>
        <item x="30"/>
        <item x="32"/>
        <item x="12"/>
        <item x="17"/>
        <item x="4"/>
        <item x="22"/>
        <item x="11"/>
        <item x="6"/>
        <item x="36"/>
        <item x="10"/>
        <item x="14"/>
        <item x="42"/>
        <item x="5"/>
        <item x="46"/>
        <item x="19"/>
        <item x="8"/>
        <item x="39"/>
        <item x="16"/>
        <item x="43"/>
        <item x="37"/>
        <item x="54"/>
        <item x="48"/>
        <item x="15"/>
        <item x="38"/>
        <item x="13"/>
        <item x="47"/>
        <item x="35"/>
        <item x="3"/>
        <item x="40"/>
        <item x="21"/>
        <item x="51"/>
        <item x="52"/>
        <item x="56"/>
        <item x="57"/>
        <item x="58"/>
        <item x="59"/>
        <item x="53"/>
        <item x="18"/>
        <item x="33"/>
        <item x="41"/>
        <item x="45"/>
        <item x="49"/>
        <item x="50"/>
        <item x="61"/>
        <item x="20"/>
        <item x="7"/>
        <item x="44"/>
        <item x="55"/>
        <item x="60"/>
        <item x="9"/>
        <item x="34"/>
        <item h="1" x="31"/>
        <item t="default"/>
      </items>
    </pivotField>
    <pivotField axis="axisCol" dataField="1" showAll="0">
      <items count="8">
        <item x="0"/>
        <item x="4"/>
        <item x="5"/>
        <item x="2"/>
        <item x="3"/>
        <item x="1"/>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Items count="1">
    <i/>
  </rowItems>
  <colFields count="1">
    <field x="11"/>
  </colFields>
  <colItems count="7">
    <i>
      <x/>
    </i>
    <i>
      <x v="1"/>
    </i>
    <i>
      <x v="2"/>
    </i>
    <i>
      <x v="3"/>
    </i>
    <i>
      <x v="4"/>
    </i>
    <i>
      <x v="5"/>
    </i>
    <i t="grand">
      <x/>
    </i>
  </colItems>
  <pageFields count="1">
    <pageField fld="10" hier="-1"/>
  </pageFields>
  <dataFields count="1">
    <dataField name="Count of YearsinOp_Cat" fld="11" subtotal="count" showDataAs="percentOfTotal" baseField="10" baseItem="0" numFmtId="9"/>
  </dataFields>
  <formats count="2">
    <format dxfId="128">
      <pivotArea outline="0" fieldPosition="0">
        <references count="1">
          <reference field="4294967294" count="1">
            <x v="0"/>
          </reference>
        </references>
      </pivotArea>
    </format>
    <format dxfId="127">
      <pivotArea outline="0" collapsedLevelsAreSubtotals="1" fieldPosition="0"/>
    </format>
  </formats>
  <chartFormats count="9">
    <chartFormat chart="3" format="13" series="1">
      <pivotArea type="data" outline="0" fieldPosition="0">
        <references count="2">
          <reference field="4294967294" count="1" selected="0">
            <x v="0"/>
          </reference>
          <reference field="11" count="1" selected="0">
            <x v="0"/>
          </reference>
        </references>
      </pivotArea>
    </chartFormat>
    <chartFormat chart="3" format="14" series="1">
      <pivotArea type="data" outline="0" fieldPosition="0">
        <references count="2">
          <reference field="4294967294" count="1" selected="0">
            <x v="0"/>
          </reference>
          <reference field="11" count="1" selected="0">
            <x v="1"/>
          </reference>
        </references>
      </pivotArea>
    </chartFormat>
    <chartFormat chart="3" format="15" series="1">
      <pivotArea type="data" outline="0" fieldPosition="0">
        <references count="2">
          <reference field="4294967294" count="1" selected="0">
            <x v="0"/>
          </reference>
          <reference field="11" count="1" selected="0">
            <x v="2"/>
          </reference>
        </references>
      </pivotArea>
    </chartFormat>
    <chartFormat chart="3" format="16" series="1">
      <pivotArea type="data" outline="0" fieldPosition="0">
        <references count="2">
          <reference field="4294967294" count="1" selected="0">
            <x v="0"/>
          </reference>
          <reference field="11" count="1" selected="0">
            <x v="3"/>
          </reference>
        </references>
      </pivotArea>
    </chartFormat>
    <chartFormat chart="3" format="17" series="1">
      <pivotArea type="data" outline="0" fieldPosition="0">
        <references count="2">
          <reference field="4294967294" count="1" selected="0">
            <x v="0"/>
          </reference>
          <reference field="11" count="1" selected="0">
            <x v="4"/>
          </reference>
        </references>
      </pivotArea>
    </chartFormat>
    <chartFormat chart="3" format="18" series="1">
      <pivotArea type="data" outline="0" fieldPosition="0">
        <references count="2">
          <reference field="4294967294" count="1" selected="0">
            <x v="0"/>
          </reference>
          <reference field="11" count="1" selected="0">
            <x v="5"/>
          </reference>
        </references>
      </pivotArea>
    </chartFormat>
    <chartFormat chart="3" format="19" series="1">
      <pivotArea type="data" outline="0" fieldPosition="0">
        <references count="2">
          <reference field="4294967294" count="1" selected="0">
            <x v="0"/>
          </reference>
          <reference field="11" count="1" selected="0">
            <x v="6"/>
          </reference>
        </references>
      </pivotArea>
    </chartFormat>
    <chartFormat chart="3" format="20">
      <pivotArea type="data" outline="0" fieldPosition="0">
        <references count="2">
          <reference field="4294967294" count="1" selected="0">
            <x v="0"/>
          </reference>
          <reference field="11" count="1" selected="0">
            <x v="0"/>
          </reference>
        </references>
      </pivotArea>
    </chartFormat>
    <chartFormat chart="3" format="2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D526FDE-42E1-46DB-A3D0-3926381B6F2A}" name="Count"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F15:F16" firstHeaderRow="1" firstDataRow="1" firstDataCol="0"/>
  <pivotFields count="64">
    <pivotField showAll="0">
      <items count="8">
        <item x="0"/>
        <item x="1"/>
        <item x="2"/>
        <item x="3"/>
        <item x="4"/>
        <item m="1" x="6"/>
        <item x="5"/>
        <item t="default"/>
      </items>
    </pivotField>
    <pivotField dataField="1" showAll="0"/>
    <pivotField showAll="0"/>
    <pivotField showAll="0"/>
    <pivotField showAll="0"/>
    <pivotField showAll="0">
      <items count="5">
        <item x="3"/>
        <item x="2"/>
        <item x="0"/>
        <item x="1"/>
        <item t="default"/>
      </items>
    </pivotField>
    <pivotField showAll="0"/>
    <pivotField showAll="0"/>
    <pivotField showAll="0" nonAutoSortDefault="1"/>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Items count="1">
    <i/>
  </rowItems>
  <colItems count="1">
    <i/>
  </colItems>
  <dataFields count="1">
    <dataField name="Count of ID" fld="1" subtotal="count" baseField="0" baseItem="0" numFmtId="49"/>
  </dataFields>
  <formats count="3">
    <format dxfId="131">
      <pivotArea outline="0" collapsedLevelsAreSubtotals="1" fieldPosition="0"/>
    </format>
    <format dxfId="130">
      <pivotArea outline="0" fieldPosition="0">
        <references count="1">
          <reference field="4294967294" count="1">
            <x v="0"/>
          </reference>
        </references>
      </pivotArea>
    </format>
    <format dxfId="129">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24298A66-4AB8-4D81-A58A-761C19BD7945}" name="Avg OER"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5">
  <location ref="B57:D58" firstHeaderRow="0" firstDataRow="1" firstDataCol="0"/>
  <pivotFields count="64">
    <pivotField showAll="0">
      <items count="8">
        <item x="0"/>
        <item x="1"/>
        <item x="2"/>
        <item x="3"/>
        <item x="4"/>
        <item m="1" x="6"/>
        <item x="5"/>
        <item t="default"/>
      </items>
    </pivotField>
    <pivotField showAll="0"/>
    <pivotField showAll="0"/>
    <pivotField showAll="0"/>
    <pivotField showAll="0"/>
    <pivotField showAll="0">
      <items count="5">
        <item x="3"/>
        <item x="2"/>
        <item x="0"/>
        <item x="1"/>
        <item t="default"/>
      </items>
    </pivotField>
    <pivotField showAll="0"/>
    <pivotField showAll="0"/>
    <pivotField showAll="0"/>
    <pivotField showAll="0"/>
    <pivotField showAll="0"/>
    <pivotField showAll="0"/>
    <pivotField showAll="0"/>
    <pivotField multipleItemSelectionAllowed="1"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Items count="1">
    <i/>
  </rowItems>
  <colFields count="1">
    <field x="-2"/>
  </colFields>
  <colItems count="3">
    <i>
      <x/>
    </i>
    <i i="1">
      <x v="1"/>
    </i>
    <i i="2">
      <x v="2"/>
    </i>
  </colItems>
  <dataFields count="3">
    <dataField name="Min of OER" fld="17" subtotal="min" baseField="0" baseItem="1" numFmtId="2"/>
    <dataField name="Average of OER" fld="17" subtotal="average" baseField="0" baseItem="0" numFmtId="2"/>
    <dataField name="Max of OER" fld="17" subtotal="max" baseField="0" baseItem="1" numFmtId="2"/>
  </dataFields>
  <formats count="5">
    <format dxfId="136">
      <pivotArea outline="0" collapsedLevelsAreSubtotals="1" fieldPosition="0"/>
    </format>
    <format dxfId="135">
      <pivotArea outline="0" fieldPosition="0">
        <references count="1">
          <reference field="4294967294" count="1">
            <x v="1"/>
          </reference>
        </references>
      </pivotArea>
    </format>
    <format dxfId="134">
      <pivotArea outline="0" collapsedLevelsAreSubtotals="1" fieldPosition="0">
        <references count="1">
          <reference field="4294967294" count="1" selected="0">
            <x v="1"/>
          </reference>
        </references>
      </pivotArea>
    </format>
    <format dxfId="133">
      <pivotArea outline="0" fieldPosition="0">
        <references count="1">
          <reference field="4294967294" count="1">
            <x v="0"/>
          </reference>
        </references>
      </pivotArea>
    </format>
    <format dxfId="132">
      <pivotArea outline="0" fieldPosition="0">
        <references count="1">
          <reference field="4294967294" count="1">
            <x v="2"/>
          </reference>
        </references>
      </pivotArea>
    </format>
  </formats>
  <chartFormats count="4">
    <chartFormat chart="4" format="8" series="1">
      <pivotArea type="data" outline="0" fieldPosition="0">
        <references count="1">
          <reference field="4294967294" count="1" selected="0">
            <x v="0"/>
          </reference>
        </references>
      </pivotArea>
    </chartFormat>
    <chartFormat chart="4" format="9" series="1">
      <pivotArea type="data" outline="0" fieldPosition="0">
        <references count="1">
          <reference field="4294967294" count="1" selected="0">
            <x v="1"/>
          </reference>
        </references>
      </pivotArea>
    </chartFormat>
    <chartFormat chart="4" format="10">
      <pivotArea type="data" outline="0" fieldPosition="0">
        <references count="1">
          <reference field="4294967294" count="1" selected="0">
            <x v="1"/>
          </reference>
        </references>
      </pivotArea>
    </chartFormat>
    <chartFormat chart="4" format="11"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3F6A57BA-C960-401A-9098-630EE0BF3394}" name="Sales by Cust Type"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B76:H77" firstHeaderRow="0" firstDataRow="1" firstDataCol="0"/>
  <pivotFields count="64">
    <pivotField showAll="0">
      <items count="8">
        <item x="0"/>
        <item x="1"/>
        <item x="2"/>
        <item x="3"/>
        <item x="4"/>
        <item m="1" x="6"/>
        <item x="5"/>
        <item t="default"/>
      </items>
    </pivotField>
    <pivotField showAll="0"/>
    <pivotField showAll="0"/>
    <pivotField showAll="0"/>
    <pivotField showAll="0"/>
    <pivotField showAll="0">
      <items count="5">
        <item x="3"/>
        <item x="2"/>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multipleItemSelectionAllowed="1" showAll="0"/>
    <pivotField dataField="1" showAll="0"/>
    <pivotField showAll="0"/>
    <pivotField showAll="0"/>
    <pivotField dataField="1"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showAll="0"/>
    <pivotField showAll="0"/>
    <pivotField showAll="0"/>
  </pivotFields>
  <rowItems count="1">
    <i/>
  </rowItems>
  <colFields count="1">
    <field x="-2"/>
  </colFields>
  <colItems count="7">
    <i>
      <x/>
    </i>
    <i i="1">
      <x v="1"/>
    </i>
    <i i="2">
      <x v="2"/>
    </i>
    <i i="3">
      <x v="3"/>
    </i>
    <i i="4">
      <x v="4"/>
    </i>
    <i i="5">
      <x v="5"/>
    </i>
    <i i="6">
      <x v="6"/>
    </i>
  </colItems>
  <dataFields count="7">
    <dataField name="Direct to consumer" fld="40" subtotal="average" baseField="0" baseItem="1"/>
    <dataField name="Restaurants and caterers" fld="43" subtotal="average" baseField="0" baseItem="1"/>
    <dataField name="Retailers" fld="57" subtotal="average" baseField="0" baseItem="1"/>
    <dataField name="Distributors and other hubs" fld="58" subtotal="average" baseField="0" baseItem="3"/>
    <dataField name="Institutions" fld="59" subtotal="average" baseField="0" baseItem="1"/>
    <dataField name="Processors" fld="46" subtotal="average" baseField="0" baseItem="1"/>
    <dataField name="Other" fld="60" subtotal="average" baseField="0" baseItem="1"/>
  </dataFields>
  <formats count="2">
    <format dxfId="138">
      <pivotArea outline="0" collapsedLevelsAreSubtotals="1" fieldPosition="0"/>
    </format>
    <format dxfId="137">
      <pivotArea dataOnly="0" labelOnly="1" outline="0" fieldPosition="0">
        <references count="1">
          <reference field="4294967294" count="1">
            <x v="4"/>
          </reference>
        </references>
      </pivotArea>
    </format>
  </formats>
  <chartFormats count="14">
    <chartFormat chart="3" format="28" series="1">
      <pivotArea type="data" outline="0" fieldPosition="0">
        <references count="1">
          <reference field="4294967294" count="1" selected="0">
            <x v="0"/>
          </reference>
        </references>
      </pivotArea>
    </chartFormat>
    <chartFormat chart="3" format="29">
      <pivotArea type="data" outline="0" fieldPosition="0">
        <references count="1">
          <reference field="4294967294" count="1" selected="0">
            <x v="0"/>
          </reference>
        </references>
      </pivotArea>
    </chartFormat>
    <chartFormat chart="3" format="30" series="1">
      <pivotArea type="data" outline="0" fieldPosition="0">
        <references count="1">
          <reference field="4294967294" count="1" selected="0">
            <x v="1"/>
          </reference>
        </references>
      </pivotArea>
    </chartFormat>
    <chartFormat chart="3" format="31">
      <pivotArea type="data" outline="0" fieldPosition="0">
        <references count="1">
          <reference field="4294967294" count="1" selected="0">
            <x v="1"/>
          </reference>
        </references>
      </pivotArea>
    </chartFormat>
    <chartFormat chart="3" format="32" series="1">
      <pivotArea type="data" outline="0" fieldPosition="0">
        <references count="1">
          <reference field="4294967294" count="1" selected="0">
            <x v="2"/>
          </reference>
        </references>
      </pivotArea>
    </chartFormat>
    <chartFormat chart="3" format="33">
      <pivotArea type="data" outline="0" fieldPosition="0">
        <references count="1">
          <reference field="4294967294" count="1" selected="0">
            <x v="2"/>
          </reference>
        </references>
      </pivotArea>
    </chartFormat>
    <chartFormat chart="3" format="34" series="1">
      <pivotArea type="data" outline="0" fieldPosition="0">
        <references count="1">
          <reference field="4294967294" count="1" selected="0">
            <x v="3"/>
          </reference>
        </references>
      </pivotArea>
    </chartFormat>
    <chartFormat chart="3" format="35">
      <pivotArea type="data" outline="0" fieldPosition="0">
        <references count="1">
          <reference field="4294967294" count="1" selected="0">
            <x v="3"/>
          </reference>
        </references>
      </pivotArea>
    </chartFormat>
    <chartFormat chart="3" format="36" series="1">
      <pivotArea type="data" outline="0" fieldPosition="0">
        <references count="1">
          <reference field="4294967294" count="1" selected="0">
            <x v="4"/>
          </reference>
        </references>
      </pivotArea>
    </chartFormat>
    <chartFormat chart="3" format="37">
      <pivotArea type="data" outline="0" fieldPosition="0">
        <references count="1">
          <reference field="4294967294" count="1" selected="0">
            <x v="4"/>
          </reference>
        </references>
      </pivotArea>
    </chartFormat>
    <chartFormat chart="3" format="38" series="1">
      <pivotArea type="data" outline="0" fieldPosition="0">
        <references count="1">
          <reference field="4294967294" count="1" selected="0">
            <x v="5"/>
          </reference>
        </references>
      </pivotArea>
    </chartFormat>
    <chartFormat chart="3" format="39">
      <pivotArea type="data" outline="0" fieldPosition="0">
        <references count="1">
          <reference field="4294967294" count="1" selected="0">
            <x v="5"/>
          </reference>
        </references>
      </pivotArea>
    </chartFormat>
    <chartFormat chart="3" format="40" series="1">
      <pivotArea type="data" outline="0" fieldPosition="0">
        <references count="1">
          <reference field="4294967294" count="1" selected="0">
            <x v="6"/>
          </reference>
        </references>
      </pivotArea>
    </chartFormat>
    <chartFormat chart="3" format="41">
      <pivotArea type="data" outline="0" fieldPosition="0">
        <references count="1">
          <reference field="4294967294"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8318FCA0-473C-4B78-A568-2FF4830A553A}" name="Percent Orgs by Bus Model"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5">
  <location ref="B44:C49" firstHeaderRow="1" firstDataRow="1" firstDataCol="1"/>
  <pivotFields count="64">
    <pivotField showAll="0">
      <items count="8">
        <item x="0"/>
        <item x="1"/>
        <item x="2"/>
        <item x="3"/>
        <item x="4"/>
        <item m="1" x="6"/>
        <item x="5"/>
        <item t="default"/>
      </items>
    </pivotField>
    <pivotField showAll="0"/>
    <pivotField showAll="0"/>
    <pivotField showAll="0"/>
    <pivotField showAll="0"/>
    <pivotField showAll="0">
      <items count="5">
        <item x="3"/>
        <item x="2"/>
        <item x="0"/>
        <item x="1"/>
        <item t="default"/>
      </items>
    </pivotField>
    <pivotField showAll="0"/>
    <pivotField showAll="0"/>
    <pivotField showAll="0"/>
    <pivotField showAll="0"/>
    <pivotField showAll="0"/>
    <pivotField showAll="0"/>
    <pivotField showAll="0"/>
    <pivotField axis="axisRow" dataField="1" multipleItemSelectionAllowed="1" showAll="0">
      <items count="6">
        <item x="3"/>
        <item x="2"/>
        <item x="1"/>
        <item x="4"/>
        <item h="1"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3"/>
  </rowFields>
  <rowItems count="5">
    <i>
      <x/>
    </i>
    <i>
      <x v="1"/>
    </i>
    <i>
      <x v="2"/>
    </i>
    <i>
      <x v="3"/>
    </i>
    <i t="grand">
      <x/>
    </i>
  </rowItems>
  <colItems count="1">
    <i/>
  </colItems>
  <dataFields count="1">
    <dataField name="Count of BusModel" fld="13" subtotal="count" showDataAs="percentOfTotal" baseField="12" baseItem="0" numFmtId="9"/>
  </dataFields>
  <formats count="2">
    <format dxfId="140">
      <pivotArea outline="0" fieldPosition="0">
        <references count="1">
          <reference field="4294967294" count="1">
            <x v="0"/>
          </reference>
        </references>
      </pivotArea>
    </format>
    <format dxfId="139">
      <pivotArea outline="0" collapsedLevelsAreSubtotals="1" fieldPosition="0"/>
    </format>
  </formats>
  <chartFormats count="5">
    <chartFormat chart="3" format="10" series="1">
      <pivotArea type="data" outline="0" fieldPosition="0">
        <references count="1">
          <reference field="4294967294" count="1" selected="0">
            <x v="0"/>
          </reference>
        </references>
      </pivotArea>
    </chartFormat>
    <chartFormat chart="3" format="11">
      <pivotArea type="data" outline="0" fieldPosition="0">
        <references count="2">
          <reference field="4294967294" count="1" selected="0">
            <x v="0"/>
          </reference>
          <reference field="13" count="1" selected="0">
            <x v="0"/>
          </reference>
        </references>
      </pivotArea>
    </chartFormat>
    <chartFormat chart="3" format="12">
      <pivotArea type="data" outline="0" fieldPosition="0">
        <references count="2">
          <reference field="4294967294" count="1" selected="0">
            <x v="0"/>
          </reference>
          <reference field="13" count="1" selected="0">
            <x v="1"/>
          </reference>
        </references>
      </pivotArea>
    </chartFormat>
    <chartFormat chart="3" format="13">
      <pivotArea type="data" outline="0" fieldPosition="0">
        <references count="2">
          <reference field="4294967294" count="1" selected="0">
            <x v="0"/>
          </reference>
          <reference field="13" count="1" selected="0">
            <x v="2"/>
          </reference>
        </references>
      </pivotArea>
    </chartFormat>
    <chartFormat chart="3" format="14">
      <pivotArea type="data" outline="0" fieldPosition="0">
        <references count="2">
          <reference field="4294967294" count="1" selected="0">
            <x v="0"/>
          </reference>
          <reference field="13"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3AB20309-46D1-4E04-8B41-85766F286F28}" name="Average Portion of Sales by Product Category"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B3:G4" firstHeaderRow="0" firstDataRow="1" firstDataCol="0"/>
  <pivotFields count="64">
    <pivotField showAll="0">
      <items count="8">
        <item x="0"/>
        <item x="1"/>
        <item x="2"/>
        <item x="3"/>
        <item x="4"/>
        <item m="1" x="6"/>
        <item x="5"/>
        <item t="default"/>
      </items>
    </pivotField>
    <pivotField showAll="0"/>
    <pivotField showAll="0"/>
    <pivotField showAll="0"/>
    <pivotField showAll="0"/>
    <pivotField showAll="0">
      <items count="5">
        <item x="3"/>
        <item x="2"/>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Items count="1">
    <i/>
  </rowItems>
  <colFields count="1">
    <field x="-2"/>
  </colFields>
  <colItems count="6">
    <i>
      <x/>
    </i>
    <i i="1">
      <x v="1"/>
    </i>
    <i i="2">
      <x v="2"/>
    </i>
    <i i="3">
      <x v="3"/>
    </i>
    <i i="4">
      <x v="4"/>
    </i>
    <i i="5">
      <x v="5"/>
    </i>
  </colItems>
  <dataFields count="6">
    <dataField name="Fresh produce and herbs" fld="19" subtotal="average" baseField="0" baseItem="1"/>
    <dataField name="Processed produce and herbs" fld="20" subtotal="average" baseField="0" baseItem="1"/>
    <dataField name="Meat, poultry and fish" fld="37" subtotal="average" baseField="0" baseItem="1"/>
    <dataField name="Milk and other dairy products" fld="23" subtotal="average" baseField="0" baseItem="1"/>
    <dataField name="Eggs" fld="24" subtotal="average" baseField="0" baseItem="1"/>
    <dataField name="Other" fld="38" subtotal="average" baseField="0" baseItem="1"/>
  </dataFields>
  <formats count="1">
    <format dxfId="141">
      <pivotArea outline="0" collapsedLevelsAreSubtotals="1" fieldPosition="0"/>
    </format>
  </formats>
  <chartFormats count="12">
    <chartFormat chart="2" format="24" series="1">
      <pivotArea type="data" outline="0" fieldPosition="0">
        <references count="1">
          <reference field="4294967294" count="1" selected="0">
            <x v="0"/>
          </reference>
        </references>
      </pivotArea>
    </chartFormat>
    <chartFormat chart="2" format="25">
      <pivotArea type="data" outline="0" fieldPosition="0">
        <references count="1">
          <reference field="4294967294" count="1" selected="0">
            <x v="0"/>
          </reference>
        </references>
      </pivotArea>
    </chartFormat>
    <chartFormat chart="2" format="26" series="1">
      <pivotArea type="data" outline="0" fieldPosition="0">
        <references count="1">
          <reference field="4294967294" count="1" selected="0">
            <x v="1"/>
          </reference>
        </references>
      </pivotArea>
    </chartFormat>
    <chartFormat chart="2" format="27">
      <pivotArea type="data" outline="0" fieldPosition="0">
        <references count="1">
          <reference field="4294967294" count="1" selected="0">
            <x v="1"/>
          </reference>
        </references>
      </pivotArea>
    </chartFormat>
    <chartFormat chart="2" format="28" series="1">
      <pivotArea type="data" outline="0" fieldPosition="0">
        <references count="1">
          <reference field="4294967294" count="1" selected="0">
            <x v="2"/>
          </reference>
        </references>
      </pivotArea>
    </chartFormat>
    <chartFormat chart="2" format="29">
      <pivotArea type="data" outline="0" fieldPosition="0">
        <references count="1">
          <reference field="4294967294" count="1" selected="0">
            <x v="2"/>
          </reference>
        </references>
      </pivotArea>
    </chartFormat>
    <chartFormat chart="2" format="30" series="1">
      <pivotArea type="data" outline="0" fieldPosition="0">
        <references count="1">
          <reference field="4294967294" count="1" selected="0">
            <x v="3"/>
          </reference>
        </references>
      </pivotArea>
    </chartFormat>
    <chartFormat chart="2" format="31">
      <pivotArea type="data" outline="0" fieldPosition="0">
        <references count="1">
          <reference field="4294967294" count="1" selected="0">
            <x v="3"/>
          </reference>
        </references>
      </pivotArea>
    </chartFormat>
    <chartFormat chart="2" format="32" series="1">
      <pivotArea type="data" outline="0" fieldPosition="0">
        <references count="1">
          <reference field="4294967294" count="1" selected="0">
            <x v="4"/>
          </reference>
        </references>
      </pivotArea>
    </chartFormat>
    <chartFormat chart="2" format="33">
      <pivotArea type="data" outline="0" fieldPosition="0">
        <references count="1">
          <reference field="4294967294" count="1" selected="0">
            <x v="4"/>
          </reference>
        </references>
      </pivotArea>
    </chartFormat>
    <chartFormat chart="2" format="34" series="1">
      <pivotArea type="data" outline="0" fieldPosition="0">
        <references count="1">
          <reference field="4294967294" count="1" selected="0">
            <x v="5"/>
          </reference>
        </references>
      </pivotArea>
    </chartFormat>
    <chartFormat chart="2" format="35">
      <pivotArea type="data" outline="0" fieldPosition="0">
        <references count="1">
          <reference field="4294967294"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3264ADC8-AD9B-4781-85AB-D39E9434707D}" name="Grant Dependence"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B62:F64" firstHeaderRow="1" firstDataRow="2" firstDataCol="1"/>
  <pivotFields count="64">
    <pivotField showAll="0">
      <items count="8">
        <item x="0"/>
        <item x="1"/>
        <item x="2"/>
        <item x="3"/>
        <item x="4"/>
        <item m="1" x="6"/>
        <item x="5"/>
        <item t="default"/>
      </items>
    </pivotField>
    <pivotField showAll="0"/>
    <pivotField showAll="0"/>
    <pivotField showAll="0"/>
    <pivotField showAll="0"/>
    <pivotField showAll="0">
      <items count="5">
        <item x="3"/>
        <item x="2"/>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dataField="1" multipleItemSelectionAllowed="1" showAll="0">
      <items count="5">
        <item h="1" x="3"/>
        <item x="0"/>
        <item x="2"/>
        <item x="1"/>
        <item t="default"/>
      </items>
    </pivotField>
  </pivotFields>
  <rowItems count="1">
    <i/>
  </rowItems>
  <colFields count="1">
    <field x="63"/>
  </colFields>
  <colItems count="4">
    <i>
      <x v="1"/>
    </i>
    <i>
      <x v="2"/>
    </i>
    <i>
      <x v="3"/>
    </i>
    <i t="grand">
      <x/>
    </i>
  </colItems>
  <dataFields count="1">
    <dataField name="Count of GrantDependence" fld="63" subtotal="count" showDataAs="percentOfTotal" baseField="0" baseItem="0" numFmtId="9"/>
  </dataFields>
  <formats count="2">
    <format dxfId="143">
      <pivotArea outline="0" fieldPosition="0">
        <references count="1">
          <reference field="4294967294" count="1">
            <x v="0"/>
          </reference>
        </references>
      </pivotArea>
    </format>
    <format dxfId="142">
      <pivotArea outline="0" collapsedLevelsAreSubtotals="1" fieldPosition="0"/>
    </format>
  </formats>
  <chartFormats count="4">
    <chartFormat chart="3" format="8" series="1">
      <pivotArea type="data" outline="0" fieldPosition="0">
        <references count="2">
          <reference field="4294967294" count="1" selected="0">
            <x v="0"/>
          </reference>
          <reference field="63" count="1" selected="0">
            <x v="1"/>
          </reference>
        </references>
      </pivotArea>
    </chartFormat>
    <chartFormat chart="3" format="9" series="1">
      <pivotArea type="data" outline="0" fieldPosition="0">
        <references count="2">
          <reference field="4294967294" count="1" selected="0">
            <x v="0"/>
          </reference>
          <reference field="63" count="1" selected="0">
            <x v="2"/>
          </reference>
        </references>
      </pivotArea>
    </chartFormat>
    <chartFormat chart="3" format="10" series="1">
      <pivotArea type="data" outline="0" fieldPosition="0">
        <references count="2">
          <reference field="4294967294" count="1" selected="0">
            <x v="0"/>
          </reference>
          <reference field="63" count="1" selected="0">
            <x v="3"/>
          </reference>
        </references>
      </pivotArea>
    </chartFormat>
    <chartFormat chart="3" format="1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urvey_Year" xr10:uid="{390BFA52-92EE-4180-9671-460B86DE1DC7}" sourceName="Survey Year">
  <pivotTables>
    <pivotTable tabId="2" name="Average Portion of Sales by Product Category"/>
    <pivotTable tabId="2" name="Avg OER"/>
    <pivotTable tabId="2" name="Count"/>
    <pivotTable tabId="2" name="Grant Dependence"/>
    <pivotTable tabId="2" name="Percent Orgs by Bus Model"/>
    <pivotTable tabId="2" name="Percent Orgs by Legal Status"/>
    <pivotTable tabId="2" name="Sales by Cust Type"/>
    <pivotTable tabId="2" name="Years in Operation"/>
  </pivotTables>
  <data>
    <tabular pivotCacheId="1869590060">
      <items count="7">
        <i x="0" s="1"/>
        <i x="1" s="1"/>
        <i x="2" s="1"/>
        <i x="3" s="1"/>
        <i x="4" s="1"/>
        <i x="5" s="1"/>
        <i x="6"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Lg" xr10:uid="{595CFD65-CBEE-4B3F-A40B-2CE59F2CD7F4}" sourceName="RegionLg">
  <pivotTables>
    <pivotTable tabId="2" name="Average Portion of Sales by Product Category"/>
    <pivotTable tabId="2" name="Avg OER"/>
    <pivotTable tabId="2" name="Count"/>
    <pivotTable tabId="2" name="Grant Dependence"/>
    <pivotTable tabId="2" name="Percent Orgs by Bus Model"/>
    <pivotTable tabId="2" name="Percent Orgs by Legal Status"/>
    <pivotTable tabId="2" name="Sales by Cust Type"/>
    <pivotTable tabId="2" name="Years in Operation"/>
  </pivotTables>
  <data>
    <tabular pivotCacheId="1869590060">
      <items count="4">
        <i x="3" s="1"/>
        <i x="2" s="1"/>
        <i x="0" s="1"/>
        <i x="1"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urvey Year" xr10:uid="{5EAD7D3C-6ACB-4B5A-809C-BF8496336CAC}" cache="Slicer_Survey_Year" caption="Survey Year" style="Slicer Style 1" rowHeight="241300"/>
  <slicer name="RegionLg" xr10:uid="{50160B44-A0E5-449A-A869-4BAF1FC518F3}" cache="Slicer_RegionLg" caption="U.S. Region" style="Slicer Style 1" rowHeight="241300"/>
</slicer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708"/>
  <sheetViews>
    <sheetView zoomScaleNormal="100" workbookViewId="0">
      <pane xSplit="1" ySplit="1" topLeftCell="B588" activePane="bottomRight" state="frozen"/>
      <selection pane="topRight" activeCell="B1" sqref="B1"/>
      <selection pane="bottomLeft" activeCell="A2" sqref="A2"/>
      <selection pane="bottomRight" activeCell="B701" sqref="B701"/>
    </sheetView>
  </sheetViews>
  <sheetFormatPr defaultColWidth="9.28515625" defaultRowHeight="15" x14ac:dyDescent="0.25"/>
  <cols>
    <col min="1" max="1" width="11.28515625" bestFit="1" customWidth="1"/>
    <col min="2" max="2" width="15.140625" customWidth="1"/>
    <col min="3" max="3" width="5.5703125" bestFit="1" customWidth="1"/>
    <col min="4" max="4" width="8.42578125" style="11" bestFit="1" customWidth="1"/>
    <col min="5" max="5" width="15.28515625" customWidth="1"/>
    <col min="6" max="6" width="14.5703125" customWidth="1"/>
    <col min="7" max="7" width="13" customWidth="1"/>
    <col min="8" max="8" width="20.42578125" customWidth="1"/>
    <col min="9" max="9" width="11.85546875" bestFit="1" customWidth="1"/>
    <col min="10" max="10" width="6.85546875" customWidth="1"/>
    <col min="11" max="11" width="16.5703125" bestFit="1" customWidth="1"/>
    <col min="12" max="12" width="18.7109375" customWidth="1"/>
    <col min="13" max="13" width="16" bestFit="1" customWidth="1"/>
    <col min="14" max="14" width="16.5703125" customWidth="1"/>
    <col min="15" max="15" width="16.28515625" style="2" bestFit="1" customWidth="1"/>
    <col min="16" max="16" width="23.140625" style="2" customWidth="1"/>
    <col min="17" max="17" width="14.5703125" style="2" customWidth="1"/>
    <col min="18" max="18" width="12" style="3" bestFit="1" customWidth="1"/>
    <col min="19" max="19" width="14.5703125" customWidth="1"/>
    <col min="20" max="21" width="15.28515625" customWidth="1"/>
    <col min="22" max="22" width="14.28515625" customWidth="1"/>
    <col min="23" max="23" width="13.28515625" customWidth="1"/>
    <col min="24" max="24" width="14" customWidth="1"/>
    <col min="25" max="25" width="12.85546875" customWidth="1"/>
    <col min="26" max="26" width="14.42578125" customWidth="1"/>
    <col min="27" max="27" width="13.85546875" customWidth="1"/>
    <col min="28" max="28" width="13.28515625" customWidth="1"/>
    <col min="29" max="29" width="14.5703125" customWidth="1"/>
    <col min="30" max="30" width="14.7109375" customWidth="1"/>
    <col min="31" max="31" width="14.140625" customWidth="1"/>
    <col min="32" max="32" width="14.5703125" customWidth="1"/>
    <col min="33" max="33" width="15.5703125" customWidth="1"/>
    <col min="34" max="34" width="13.7109375" customWidth="1"/>
    <col min="35" max="35" width="13.85546875" customWidth="1"/>
    <col min="36" max="36" width="13.42578125" customWidth="1"/>
    <col min="37" max="39" width="14.42578125" customWidth="1"/>
    <col min="40" max="40" width="15.7109375" style="11" customWidth="1"/>
    <col min="41" max="41" width="21.5703125" style="11" bestFit="1" customWidth="1"/>
    <col min="42" max="42" width="23.28515625" style="11" bestFit="1" customWidth="1"/>
    <col min="43" max="43" width="24.140625" style="11" customWidth="1"/>
    <col min="44" max="45" width="26.85546875" style="11" customWidth="1"/>
    <col min="46" max="46" width="20.5703125" style="11" customWidth="1"/>
    <col min="47" max="47" width="25.85546875" style="11" customWidth="1"/>
    <col min="48" max="49" width="19.28515625" style="11" customWidth="1"/>
    <col min="50" max="50" width="23" style="11" customWidth="1"/>
    <col min="51" max="51" width="24.42578125" style="11" customWidth="1"/>
    <col min="52" max="52" width="25.140625" style="11" customWidth="1"/>
    <col min="53" max="53" width="23.5703125" style="11" customWidth="1"/>
    <col min="54" max="54" width="22.42578125" style="11" customWidth="1"/>
    <col min="55" max="55" width="28.28515625" customWidth="1"/>
    <col min="56" max="56" width="22.42578125" style="11" customWidth="1"/>
    <col min="57" max="57" width="27.7109375" customWidth="1"/>
    <col min="58" max="61" width="16.85546875" customWidth="1"/>
    <col min="62" max="62" width="10.140625" customWidth="1"/>
    <col min="63" max="63" width="13" style="4" customWidth="1"/>
    <col min="64" max="64" width="23.5703125" customWidth="1"/>
  </cols>
  <sheetData>
    <row r="1" spans="1:64" s="6" customFormat="1" ht="45" x14ac:dyDescent="0.25">
      <c r="A1" s="6" t="s">
        <v>104</v>
      </c>
      <c r="B1" s="6" t="s">
        <v>0</v>
      </c>
      <c r="C1" s="6" t="s">
        <v>1</v>
      </c>
      <c r="D1" s="10" t="s">
        <v>2</v>
      </c>
      <c r="E1" s="6" t="s">
        <v>3</v>
      </c>
      <c r="F1" s="6" t="s">
        <v>815</v>
      </c>
      <c r="G1" s="6" t="s">
        <v>4</v>
      </c>
      <c r="H1" s="6" t="s">
        <v>866</v>
      </c>
      <c r="I1" s="6" t="s">
        <v>5</v>
      </c>
      <c r="J1" s="6" t="s">
        <v>6</v>
      </c>
      <c r="K1" s="6" t="s">
        <v>7</v>
      </c>
      <c r="L1" s="6" t="s">
        <v>8</v>
      </c>
      <c r="M1" s="6" t="s">
        <v>9</v>
      </c>
      <c r="N1" s="6" t="s">
        <v>10</v>
      </c>
      <c r="O1" s="7" t="s">
        <v>11</v>
      </c>
      <c r="P1" s="7" t="s">
        <v>12</v>
      </c>
      <c r="Q1" s="7" t="s">
        <v>16</v>
      </c>
      <c r="R1" s="30" t="s">
        <v>18</v>
      </c>
      <c r="S1" s="6" t="s">
        <v>767</v>
      </c>
      <c r="T1" s="6" t="s">
        <v>749</v>
      </c>
      <c r="U1" s="6" t="s">
        <v>750</v>
      </c>
      <c r="V1" s="6" t="s">
        <v>751</v>
      </c>
      <c r="W1" s="6" t="s">
        <v>752</v>
      </c>
      <c r="X1" s="6" t="s">
        <v>753</v>
      </c>
      <c r="Y1" s="6" t="s">
        <v>754</v>
      </c>
      <c r="Z1" s="6" t="s">
        <v>755</v>
      </c>
      <c r="AA1" s="6" t="s">
        <v>756</v>
      </c>
      <c r="AB1" s="6" t="s">
        <v>757</v>
      </c>
      <c r="AC1" s="6" t="s">
        <v>758</v>
      </c>
      <c r="AD1" s="6" t="s">
        <v>759</v>
      </c>
      <c r="AE1" s="6" t="s">
        <v>760</v>
      </c>
      <c r="AF1" s="6" t="s">
        <v>761</v>
      </c>
      <c r="AG1" s="6" t="s">
        <v>762</v>
      </c>
      <c r="AH1" s="6" t="s">
        <v>763</v>
      </c>
      <c r="AI1" s="6" t="s">
        <v>764</v>
      </c>
      <c r="AJ1" s="6" t="s">
        <v>765</v>
      </c>
      <c r="AK1" s="6" t="s">
        <v>766</v>
      </c>
      <c r="AL1" s="6" t="s">
        <v>769</v>
      </c>
      <c r="AM1" s="6" t="s">
        <v>770</v>
      </c>
      <c r="AN1" s="10" t="s">
        <v>786</v>
      </c>
      <c r="AO1" s="10" t="s">
        <v>793</v>
      </c>
      <c r="AP1" s="10" t="s">
        <v>794</v>
      </c>
      <c r="AQ1" s="10" t="s">
        <v>795</v>
      </c>
      <c r="AR1" s="10" t="s">
        <v>796</v>
      </c>
      <c r="AS1" s="10" t="s">
        <v>797</v>
      </c>
      <c r="AT1" s="10" t="s">
        <v>798</v>
      </c>
      <c r="AU1" s="10" t="s">
        <v>799</v>
      </c>
      <c r="AV1" s="10" t="s">
        <v>800</v>
      </c>
      <c r="AW1" s="10" t="s">
        <v>801</v>
      </c>
      <c r="AX1" s="10" t="s">
        <v>802</v>
      </c>
      <c r="AY1" s="10" t="s">
        <v>803</v>
      </c>
      <c r="AZ1" s="10" t="s">
        <v>804</v>
      </c>
      <c r="BA1" s="10" t="s">
        <v>805</v>
      </c>
      <c r="BB1" s="10" t="s">
        <v>806</v>
      </c>
      <c r="BC1" s="6" t="s">
        <v>807</v>
      </c>
      <c r="BD1" s="10" t="s">
        <v>808</v>
      </c>
      <c r="BE1" s="6" t="s">
        <v>13</v>
      </c>
      <c r="BF1" s="6" t="s">
        <v>792</v>
      </c>
      <c r="BG1" s="6" t="s">
        <v>809</v>
      </c>
      <c r="BH1" s="6" t="s">
        <v>810</v>
      </c>
      <c r="BI1" s="6" t="s">
        <v>811</v>
      </c>
      <c r="BJ1" s="6" t="s">
        <v>14</v>
      </c>
      <c r="BK1" s="8" t="s">
        <v>15</v>
      </c>
      <c r="BL1" s="6" t="s">
        <v>17</v>
      </c>
    </row>
    <row r="2" spans="1:64" x14ac:dyDescent="0.25">
      <c r="A2">
        <v>2013</v>
      </c>
      <c r="B2" t="s">
        <v>602</v>
      </c>
      <c r="C2" t="s">
        <v>214</v>
      </c>
      <c r="D2" s="15">
        <v>37208</v>
      </c>
      <c r="E2" t="s">
        <v>734</v>
      </c>
      <c r="F2" t="s">
        <v>819</v>
      </c>
      <c r="G2" t="s">
        <v>224</v>
      </c>
      <c r="H2" t="s">
        <v>20</v>
      </c>
      <c r="I2" t="s">
        <v>224</v>
      </c>
      <c r="J2">
        <v>2012</v>
      </c>
      <c r="K2">
        <f t="shared" ref="K2:K33" si="0">2013-J2</f>
        <v>1</v>
      </c>
      <c r="L2" t="s">
        <v>737</v>
      </c>
      <c r="M2" t="s">
        <v>737</v>
      </c>
      <c r="O2" s="2">
        <v>15786</v>
      </c>
      <c r="P2" s="2">
        <v>15786</v>
      </c>
      <c r="Q2" s="2">
        <v>16192.86</v>
      </c>
      <c r="R2" s="3">
        <f>Q2/O2</f>
        <v>1.025773470163436</v>
      </c>
      <c r="S2" s="5">
        <f t="shared" ref="S2:S17" si="1">SUM(T2:AJ2)</f>
        <v>100</v>
      </c>
      <c r="T2" s="11">
        <v>100</v>
      </c>
      <c r="U2" s="11">
        <v>0</v>
      </c>
      <c r="V2" s="11">
        <v>0</v>
      </c>
      <c r="W2" s="11">
        <v>0</v>
      </c>
      <c r="X2" s="11">
        <v>0</v>
      </c>
      <c r="Y2" s="11">
        <v>0</v>
      </c>
      <c r="Z2" s="11">
        <v>0</v>
      </c>
      <c r="AA2" s="11">
        <v>0</v>
      </c>
      <c r="AB2" s="11">
        <v>0</v>
      </c>
      <c r="AC2" s="11">
        <v>0</v>
      </c>
      <c r="AD2" s="11">
        <v>0</v>
      </c>
      <c r="AE2" s="11">
        <v>0</v>
      </c>
      <c r="AF2" s="11">
        <v>0</v>
      </c>
      <c r="AG2" s="11"/>
      <c r="AH2" s="11">
        <v>0</v>
      </c>
      <c r="AI2" s="11"/>
      <c r="AJ2" s="11">
        <v>0</v>
      </c>
      <c r="AL2" s="11">
        <f t="shared" ref="AL2:AL17" si="2">V2+W2</f>
        <v>0</v>
      </c>
      <c r="AM2" s="11">
        <f t="shared" ref="AM2:AM17" si="3">SUM(Z2:AF2)+AH2+AJ2</f>
        <v>0</v>
      </c>
      <c r="AN2" s="11">
        <f t="shared" ref="AN2:AN65" si="4">SUM(AO2:BD2)</f>
        <v>100.00063347269732</v>
      </c>
      <c r="AO2" s="9">
        <v>0</v>
      </c>
      <c r="AP2" s="9">
        <v>0</v>
      </c>
      <c r="AQ2" s="9">
        <v>0</v>
      </c>
      <c r="AR2" s="9">
        <v>100.00063347269732</v>
      </c>
      <c r="AS2" s="9">
        <v>0</v>
      </c>
      <c r="AT2" s="9">
        <v>0</v>
      </c>
      <c r="AU2" s="9">
        <v>0</v>
      </c>
      <c r="AV2" s="9">
        <v>0</v>
      </c>
      <c r="AW2" s="9">
        <v>0</v>
      </c>
      <c r="AX2" s="9">
        <v>0</v>
      </c>
      <c r="AY2" s="9">
        <v>0</v>
      </c>
      <c r="AZ2" s="9">
        <v>0</v>
      </c>
      <c r="BA2" s="9">
        <v>0</v>
      </c>
      <c r="BB2" s="9">
        <v>0</v>
      </c>
      <c r="BC2" s="9"/>
      <c r="BD2" s="9">
        <v>0</v>
      </c>
      <c r="BE2" t="s">
        <v>20</v>
      </c>
      <c r="BF2" s="11">
        <f t="shared" ref="BF2:BF17" si="5">SUM(AP2:AQ2)</f>
        <v>0</v>
      </c>
      <c r="BG2" s="11">
        <f t="shared" ref="BG2:BG17" si="6">SUM(AS2:AT2)</f>
        <v>0</v>
      </c>
      <c r="BH2" s="11">
        <f t="shared" ref="BH2:BH17" si="7">SUM(AV2:BA2)</f>
        <v>0</v>
      </c>
      <c r="BI2" s="11">
        <f t="shared" ref="BI2:BI17" si="8">SUM(BB2+BD2)</f>
        <v>0</v>
      </c>
      <c r="BL2" t="s">
        <v>588</v>
      </c>
    </row>
    <row r="3" spans="1:64" x14ac:dyDescent="0.25">
      <c r="A3">
        <v>2013</v>
      </c>
      <c r="B3" t="s">
        <v>593</v>
      </c>
      <c r="C3" t="s">
        <v>62</v>
      </c>
      <c r="D3" s="15">
        <v>98072</v>
      </c>
      <c r="E3" t="s">
        <v>253</v>
      </c>
      <c r="F3" t="s">
        <v>818</v>
      </c>
      <c r="G3" t="s">
        <v>224</v>
      </c>
      <c r="H3" t="s">
        <v>20</v>
      </c>
      <c r="I3" t="s">
        <v>224</v>
      </c>
      <c r="J3">
        <v>2012</v>
      </c>
      <c r="K3">
        <f t="shared" si="0"/>
        <v>1</v>
      </c>
      <c r="L3" t="s">
        <v>737</v>
      </c>
      <c r="M3" t="s">
        <v>737</v>
      </c>
      <c r="O3" s="2">
        <v>9193</v>
      </c>
      <c r="P3" s="2">
        <v>9193</v>
      </c>
      <c r="Q3" s="2">
        <v>38671</v>
      </c>
      <c r="R3" s="3">
        <f>Q3/O3</f>
        <v>4.2065702164690526</v>
      </c>
      <c r="S3" s="5">
        <f t="shared" si="1"/>
        <v>100</v>
      </c>
      <c r="T3" s="11">
        <v>93.410239256829897</v>
      </c>
      <c r="U3" s="11">
        <v>0</v>
      </c>
      <c r="V3" s="11">
        <v>5.893582652112193</v>
      </c>
      <c r="W3" s="11">
        <v>0</v>
      </c>
      <c r="X3" s="11">
        <v>0.43511130691119926</v>
      </c>
      <c r="Y3" s="11">
        <v>0.26106678414671958</v>
      </c>
      <c r="Z3" s="11">
        <v>0</v>
      </c>
      <c r="AA3" s="11">
        <v>0</v>
      </c>
      <c r="AB3" s="11">
        <v>0</v>
      </c>
      <c r="AC3" s="11">
        <v>0</v>
      </c>
      <c r="AD3" s="11">
        <v>0</v>
      </c>
      <c r="AE3" s="11">
        <v>0</v>
      </c>
      <c r="AF3" s="11">
        <v>0</v>
      </c>
      <c r="AG3" s="11"/>
      <c r="AH3" s="11">
        <v>0</v>
      </c>
      <c r="AI3" s="11"/>
      <c r="AJ3" s="11">
        <v>0</v>
      </c>
      <c r="AL3" s="11">
        <f t="shared" si="2"/>
        <v>5.893582652112193</v>
      </c>
      <c r="AM3" s="11">
        <f t="shared" si="3"/>
        <v>0</v>
      </c>
      <c r="AN3" s="11">
        <f t="shared" si="4"/>
        <v>100.0005438920918</v>
      </c>
      <c r="AO3" s="9">
        <v>0</v>
      </c>
      <c r="AP3" s="9">
        <v>0</v>
      </c>
      <c r="AQ3" s="9">
        <v>0</v>
      </c>
      <c r="AR3" s="9">
        <v>13.370499292940282</v>
      </c>
      <c r="AS3" s="9">
        <v>0</v>
      </c>
      <c r="AT3" s="9">
        <v>0</v>
      </c>
      <c r="AU3" s="9">
        <v>0</v>
      </c>
      <c r="AV3" s="9">
        <v>21.758947024910256</v>
      </c>
      <c r="AW3" s="9">
        <v>0</v>
      </c>
      <c r="AX3" s="9">
        <v>0</v>
      </c>
      <c r="AY3" s="9">
        <v>62.771674099858586</v>
      </c>
      <c r="AZ3" s="9">
        <v>2.0994234743826823</v>
      </c>
      <c r="BA3" s="9">
        <v>0</v>
      </c>
      <c r="BB3" s="9">
        <v>0</v>
      </c>
      <c r="BC3" s="9"/>
      <c r="BD3" s="9">
        <v>0</v>
      </c>
      <c r="BE3" t="s">
        <v>20</v>
      </c>
      <c r="BF3" s="11">
        <f t="shared" si="5"/>
        <v>0</v>
      </c>
      <c r="BG3" s="11">
        <f t="shared" si="6"/>
        <v>0</v>
      </c>
      <c r="BH3" s="11">
        <f t="shared" si="7"/>
        <v>86.630044599151518</v>
      </c>
      <c r="BI3" s="11">
        <f t="shared" si="8"/>
        <v>0</v>
      </c>
      <c r="BL3" t="s">
        <v>586</v>
      </c>
    </row>
    <row r="4" spans="1:64" x14ac:dyDescent="0.25">
      <c r="A4">
        <v>2013</v>
      </c>
      <c r="B4" t="s">
        <v>665</v>
      </c>
      <c r="C4" t="s">
        <v>43</v>
      </c>
      <c r="D4" s="15">
        <v>3576</v>
      </c>
      <c r="E4" t="s">
        <v>258</v>
      </c>
      <c r="F4" t="s">
        <v>817</v>
      </c>
      <c r="G4" t="s">
        <v>227</v>
      </c>
      <c r="H4" t="s">
        <v>20</v>
      </c>
      <c r="I4" t="s">
        <v>733</v>
      </c>
      <c r="J4">
        <v>2013</v>
      </c>
      <c r="K4">
        <f t="shared" si="0"/>
        <v>0</v>
      </c>
      <c r="L4" t="s">
        <v>737</v>
      </c>
      <c r="M4" t="s">
        <v>737</v>
      </c>
      <c r="O4" s="2">
        <v>25000</v>
      </c>
      <c r="P4" s="2">
        <v>25000</v>
      </c>
      <c r="Q4" s="2">
        <v>46290</v>
      </c>
      <c r="R4" s="3">
        <f>Q4/O4</f>
        <v>1.8515999999999999</v>
      </c>
      <c r="S4" s="5">
        <f t="shared" si="1"/>
        <v>99.999999999999986</v>
      </c>
      <c r="T4" s="11">
        <v>96.399999999999991</v>
      </c>
      <c r="U4" s="11">
        <v>0</v>
      </c>
      <c r="V4" s="11">
        <v>0</v>
      </c>
      <c r="W4" s="11">
        <v>0</v>
      </c>
      <c r="X4" s="11">
        <v>1.6</v>
      </c>
      <c r="Y4" s="11">
        <v>0</v>
      </c>
      <c r="Z4" s="11">
        <v>0</v>
      </c>
      <c r="AA4" s="11">
        <v>1.6</v>
      </c>
      <c r="AB4" s="11">
        <v>0</v>
      </c>
      <c r="AC4" s="11">
        <v>0.4</v>
      </c>
      <c r="AD4" s="11">
        <v>0</v>
      </c>
      <c r="AE4" s="11">
        <v>0</v>
      </c>
      <c r="AF4" s="11">
        <v>0</v>
      </c>
      <c r="AG4" s="11"/>
      <c r="AH4" s="11">
        <v>0</v>
      </c>
      <c r="AI4" s="11"/>
      <c r="AJ4" s="11">
        <v>0</v>
      </c>
      <c r="AL4" s="11">
        <f t="shared" si="2"/>
        <v>0</v>
      </c>
      <c r="AM4" s="11">
        <f t="shared" si="3"/>
        <v>2</v>
      </c>
      <c r="AN4" s="11">
        <f t="shared" si="4"/>
        <v>100.00000000000001</v>
      </c>
      <c r="AO4" s="9">
        <v>0</v>
      </c>
      <c r="AP4" s="9">
        <v>0</v>
      </c>
      <c r="AQ4" s="9">
        <v>4</v>
      </c>
      <c r="AR4" s="9">
        <v>92.800000000000011</v>
      </c>
      <c r="AS4" s="9">
        <v>0</v>
      </c>
      <c r="AT4" s="9">
        <v>0</v>
      </c>
      <c r="AU4" s="9">
        <v>0</v>
      </c>
      <c r="AV4" s="9">
        <v>0</v>
      </c>
      <c r="AW4" s="9">
        <v>2.8000000000000003</v>
      </c>
      <c r="AX4" s="9">
        <v>0</v>
      </c>
      <c r="AY4" s="9">
        <v>0.4</v>
      </c>
      <c r="AZ4" s="9">
        <v>0</v>
      </c>
      <c r="BA4" s="9">
        <v>0</v>
      </c>
      <c r="BB4" s="9">
        <v>0</v>
      </c>
      <c r="BC4" s="9"/>
      <c r="BD4" s="9">
        <v>0</v>
      </c>
      <c r="BE4" t="s">
        <v>20</v>
      </c>
      <c r="BF4" s="11">
        <f t="shared" si="5"/>
        <v>4</v>
      </c>
      <c r="BG4" s="11">
        <f t="shared" si="6"/>
        <v>0</v>
      </c>
      <c r="BH4" s="11">
        <f t="shared" si="7"/>
        <v>3.2</v>
      </c>
      <c r="BI4" s="11">
        <f t="shared" si="8"/>
        <v>0</v>
      </c>
      <c r="BL4" t="s">
        <v>587</v>
      </c>
    </row>
    <row r="5" spans="1:64" x14ac:dyDescent="0.25">
      <c r="A5">
        <v>2013</v>
      </c>
      <c r="B5" t="s">
        <v>670</v>
      </c>
      <c r="C5" t="s">
        <v>65</v>
      </c>
      <c r="D5" s="15">
        <v>11101</v>
      </c>
      <c r="E5" t="s">
        <v>261</v>
      </c>
      <c r="F5" t="s">
        <v>817</v>
      </c>
      <c r="G5" t="s">
        <v>224</v>
      </c>
      <c r="H5" t="s">
        <v>20</v>
      </c>
      <c r="I5" t="s">
        <v>224</v>
      </c>
      <c r="J5">
        <v>2012</v>
      </c>
      <c r="K5">
        <f t="shared" si="0"/>
        <v>1</v>
      </c>
      <c r="L5" t="s">
        <v>737</v>
      </c>
      <c r="M5" t="s">
        <v>737</v>
      </c>
      <c r="O5" s="2">
        <v>620000</v>
      </c>
      <c r="P5" s="2">
        <v>268500</v>
      </c>
      <c r="Q5" s="2">
        <v>414260</v>
      </c>
      <c r="R5" s="3">
        <f>Q5/O5</f>
        <v>0.66816129032258065</v>
      </c>
      <c r="S5" s="5">
        <f t="shared" si="1"/>
        <v>100</v>
      </c>
      <c r="T5" s="5">
        <v>98</v>
      </c>
      <c r="U5" s="5">
        <v>0</v>
      </c>
      <c r="V5" s="5">
        <v>0</v>
      </c>
      <c r="W5" s="5">
        <v>0</v>
      </c>
      <c r="X5" s="5">
        <v>0</v>
      </c>
      <c r="Y5" s="5">
        <v>0</v>
      </c>
      <c r="Z5" s="5">
        <v>2</v>
      </c>
      <c r="AA5" s="5">
        <v>0</v>
      </c>
      <c r="AB5" s="5">
        <v>0</v>
      </c>
      <c r="AC5" s="5">
        <v>0</v>
      </c>
      <c r="AD5" s="5">
        <v>0</v>
      </c>
      <c r="AE5" s="5">
        <v>0</v>
      </c>
      <c r="AF5" s="5">
        <v>0</v>
      </c>
      <c r="AG5" s="5" t="s">
        <v>20</v>
      </c>
      <c r="AH5" s="5">
        <v>0</v>
      </c>
      <c r="AI5" s="5" t="s">
        <v>20</v>
      </c>
      <c r="AJ5" s="5">
        <v>0</v>
      </c>
      <c r="AK5" s="5" t="s">
        <v>20</v>
      </c>
      <c r="AL5" s="11">
        <f t="shared" si="2"/>
        <v>0</v>
      </c>
      <c r="AM5" s="11">
        <f t="shared" si="3"/>
        <v>2</v>
      </c>
      <c r="AN5" s="11">
        <f t="shared" si="4"/>
        <v>100</v>
      </c>
      <c r="AO5" s="9">
        <v>0</v>
      </c>
      <c r="AP5" s="9">
        <v>0</v>
      </c>
      <c r="AQ5" s="9">
        <v>22.753445065176908</v>
      </c>
      <c r="AR5" s="9">
        <v>20.194785847299816</v>
      </c>
      <c r="AS5" s="9">
        <v>0</v>
      </c>
      <c r="AT5" s="9">
        <v>0</v>
      </c>
      <c r="AU5" s="9">
        <v>2.1217877094972066</v>
      </c>
      <c r="AV5" s="9">
        <v>0</v>
      </c>
      <c r="AW5" s="9">
        <v>0</v>
      </c>
      <c r="AX5" s="9">
        <v>0</v>
      </c>
      <c r="AY5" s="9">
        <v>0</v>
      </c>
      <c r="AZ5" s="9">
        <v>13.559404096834266</v>
      </c>
      <c r="BA5" s="9">
        <v>0</v>
      </c>
      <c r="BB5" s="9">
        <v>0</v>
      </c>
      <c r="BC5" s="9"/>
      <c r="BD5" s="9">
        <v>41.370577281191807</v>
      </c>
      <c r="BE5" t="s">
        <v>20</v>
      </c>
      <c r="BF5" s="11">
        <f t="shared" si="5"/>
        <v>22.753445065176908</v>
      </c>
      <c r="BG5" s="11">
        <f t="shared" si="6"/>
        <v>0</v>
      </c>
      <c r="BH5" s="11">
        <f t="shared" si="7"/>
        <v>13.559404096834266</v>
      </c>
      <c r="BI5" s="11">
        <f t="shared" si="8"/>
        <v>41.370577281191807</v>
      </c>
      <c r="BL5" t="s">
        <v>586</v>
      </c>
    </row>
    <row r="6" spans="1:64" x14ac:dyDescent="0.25">
      <c r="A6">
        <v>2013</v>
      </c>
      <c r="B6" t="s">
        <v>653</v>
      </c>
      <c r="C6" t="s">
        <v>65</v>
      </c>
      <c r="D6" s="15">
        <v>12015</v>
      </c>
      <c r="E6" t="s">
        <v>261</v>
      </c>
      <c r="F6" t="s">
        <v>817</v>
      </c>
      <c r="G6" t="s">
        <v>230</v>
      </c>
      <c r="H6" t="s">
        <v>20</v>
      </c>
      <c r="I6" t="s">
        <v>736</v>
      </c>
      <c r="J6">
        <v>2011</v>
      </c>
      <c r="K6">
        <f t="shared" si="0"/>
        <v>2</v>
      </c>
      <c r="L6" t="s">
        <v>737</v>
      </c>
      <c r="M6" t="s">
        <v>737</v>
      </c>
      <c r="O6" s="2">
        <v>250000</v>
      </c>
      <c r="P6" s="2">
        <v>250000</v>
      </c>
      <c r="S6" s="5">
        <f t="shared" si="1"/>
        <v>100</v>
      </c>
      <c r="T6" s="5">
        <v>90</v>
      </c>
      <c r="U6" s="5">
        <v>0</v>
      </c>
      <c r="V6" s="5">
        <v>0</v>
      </c>
      <c r="W6" s="5">
        <v>0</v>
      </c>
      <c r="X6" s="5">
        <v>5</v>
      </c>
      <c r="Y6" s="5">
        <v>0</v>
      </c>
      <c r="Z6" s="5">
        <v>5</v>
      </c>
      <c r="AA6" s="5">
        <v>0</v>
      </c>
      <c r="AB6" s="5">
        <v>0</v>
      </c>
      <c r="AC6" s="5">
        <v>0</v>
      </c>
      <c r="AD6" s="5"/>
      <c r="AE6" s="5">
        <v>0</v>
      </c>
      <c r="AF6" s="5">
        <v>0</v>
      </c>
      <c r="AG6" s="5" t="s">
        <v>20</v>
      </c>
      <c r="AH6" s="5">
        <v>0</v>
      </c>
      <c r="AI6" s="5" t="s">
        <v>20</v>
      </c>
      <c r="AJ6" s="5">
        <v>0</v>
      </c>
      <c r="AK6" s="5" t="s">
        <v>20</v>
      </c>
      <c r="AL6" s="11">
        <f t="shared" si="2"/>
        <v>0</v>
      </c>
      <c r="AM6" s="11">
        <f t="shared" si="3"/>
        <v>5</v>
      </c>
      <c r="AN6" s="11">
        <f t="shared" si="4"/>
        <v>100</v>
      </c>
      <c r="AO6" s="9">
        <v>0</v>
      </c>
      <c r="AP6" s="9">
        <v>0</v>
      </c>
      <c r="AQ6" s="18">
        <v>0</v>
      </c>
      <c r="AR6" s="11">
        <v>0</v>
      </c>
      <c r="AS6" s="11">
        <v>0</v>
      </c>
      <c r="AU6" s="11">
        <v>0</v>
      </c>
      <c r="AV6" s="11">
        <v>0</v>
      </c>
      <c r="AW6" s="11">
        <v>0</v>
      </c>
      <c r="AX6" s="11">
        <v>0</v>
      </c>
      <c r="AY6" s="11">
        <v>0</v>
      </c>
      <c r="BB6" s="11">
        <v>100</v>
      </c>
      <c r="BC6" t="s">
        <v>730</v>
      </c>
      <c r="BD6" s="11">
        <v>0</v>
      </c>
      <c r="BE6" t="s">
        <v>20</v>
      </c>
      <c r="BF6" s="11">
        <f t="shared" si="5"/>
        <v>0</v>
      </c>
      <c r="BG6" s="11">
        <f t="shared" si="6"/>
        <v>0</v>
      </c>
      <c r="BH6" s="11">
        <f t="shared" si="7"/>
        <v>0</v>
      </c>
      <c r="BI6" s="11">
        <f t="shared" si="8"/>
        <v>100</v>
      </c>
      <c r="BL6" t="s">
        <v>588</v>
      </c>
    </row>
    <row r="7" spans="1:64" x14ac:dyDescent="0.25">
      <c r="A7">
        <v>2013</v>
      </c>
      <c r="B7" t="s">
        <v>664</v>
      </c>
      <c r="C7" t="s">
        <v>218</v>
      </c>
      <c r="D7" s="15">
        <v>85281</v>
      </c>
      <c r="E7" t="s">
        <v>254</v>
      </c>
      <c r="F7" t="s">
        <v>818</v>
      </c>
      <c r="G7" t="s">
        <v>230</v>
      </c>
      <c r="H7" t="s">
        <v>20</v>
      </c>
      <c r="I7" t="s">
        <v>736</v>
      </c>
      <c r="J7">
        <v>2011</v>
      </c>
      <c r="K7">
        <f t="shared" si="0"/>
        <v>2</v>
      </c>
      <c r="L7" t="s">
        <v>737</v>
      </c>
      <c r="M7" t="s">
        <v>737</v>
      </c>
      <c r="O7" s="2">
        <v>200000</v>
      </c>
      <c r="P7" s="2">
        <v>193705</v>
      </c>
      <c r="Q7" s="2">
        <v>220655</v>
      </c>
      <c r="R7" s="3">
        <f>Q7/O7</f>
        <v>1.103275</v>
      </c>
      <c r="S7" s="5">
        <f t="shared" si="1"/>
        <v>100</v>
      </c>
      <c r="T7" s="11">
        <v>96.902506388580576</v>
      </c>
      <c r="U7" s="11">
        <v>0</v>
      </c>
      <c r="V7" s="11">
        <v>1.7036214862806844</v>
      </c>
      <c r="W7" s="11">
        <v>0</v>
      </c>
      <c r="X7" s="11">
        <v>0</v>
      </c>
      <c r="Y7" s="11">
        <v>1.032497870473142</v>
      </c>
      <c r="Z7" s="11">
        <v>0.10324978704731422</v>
      </c>
      <c r="AA7" s="11">
        <v>0</v>
      </c>
      <c r="AB7" s="11">
        <v>0</v>
      </c>
      <c r="AC7" s="11">
        <v>0.2581244676182855</v>
      </c>
      <c r="AD7" s="11">
        <v>0</v>
      </c>
      <c r="AE7" s="11">
        <v>0</v>
      </c>
      <c r="AF7" s="11">
        <v>0</v>
      </c>
      <c r="AG7" s="11"/>
      <c r="AH7" s="11">
        <v>0</v>
      </c>
      <c r="AI7" s="11"/>
      <c r="AJ7" s="11">
        <v>0</v>
      </c>
      <c r="AL7" s="11">
        <f t="shared" si="2"/>
        <v>1.7036214862806844</v>
      </c>
      <c r="AM7" s="11">
        <f t="shared" si="3"/>
        <v>0.36137425466559969</v>
      </c>
      <c r="AN7" s="11">
        <f t="shared" si="4"/>
        <v>100</v>
      </c>
      <c r="AO7" s="9">
        <v>100</v>
      </c>
      <c r="AP7" s="9">
        <v>0</v>
      </c>
      <c r="AQ7" s="9">
        <v>0</v>
      </c>
      <c r="AR7" s="9">
        <v>0</v>
      </c>
      <c r="AS7" s="9">
        <v>0</v>
      </c>
      <c r="AT7" s="9">
        <v>0</v>
      </c>
      <c r="AU7" s="9">
        <v>0</v>
      </c>
      <c r="AV7" s="9">
        <v>0</v>
      </c>
      <c r="AW7" s="9">
        <v>0</v>
      </c>
      <c r="AX7" s="9">
        <v>0</v>
      </c>
      <c r="AY7" s="9">
        <v>0</v>
      </c>
      <c r="AZ7" s="9">
        <v>0</v>
      </c>
      <c r="BA7" s="9">
        <v>0</v>
      </c>
      <c r="BB7" s="9">
        <v>0</v>
      </c>
      <c r="BC7" s="9"/>
      <c r="BD7" s="9">
        <v>0</v>
      </c>
      <c r="BE7" t="s">
        <v>20</v>
      </c>
      <c r="BF7" s="11">
        <f t="shared" si="5"/>
        <v>0</v>
      </c>
      <c r="BG7" s="11">
        <f t="shared" si="6"/>
        <v>0</v>
      </c>
      <c r="BH7" s="11">
        <f t="shared" si="7"/>
        <v>0</v>
      </c>
      <c r="BI7" s="11">
        <f t="shared" si="8"/>
        <v>0</v>
      </c>
      <c r="BL7" t="s">
        <v>588</v>
      </c>
    </row>
    <row r="8" spans="1:64" x14ac:dyDescent="0.25">
      <c r="A8">
        <v>2013</v>
      </c>
      <c r="B8" t="s">
        <v>639</v>
      </c>
      <c r="C8" t="s">
        <v>30</v>
      </c>
      <c r="D8" s="15">
        <v>59715</v>
      </c>
      <c r="E8" t="s">
        <v>254</v>
      </c>
      <c r="F8" t="s">
        <v>818</v>
      </c>
      <c r="G8" t="s">
        <v>226</v>
      </c>
      <c r="H8" t="s">
        <v>20</v>
      </c>
      <c r="I8" t="s">
        <v>736</v>
      </c>
      <c r="J8">
        <v>2011</v>
      </c>
      <c r="K8">
        <f t="shared" si="0"/>
        <v>2</v>
      </c>
      <c r="L8" t="s">
        <v>737</v>
      </c>
      <c r="M8" t="s">
        <v>737</v>
      </c>
      <c r="O8" s="2">
        <v>235000</v>
      </c>
      <c r="P8" s="2">
        <v>225000</v>
      </c>
      <c r="Q8" s="2">
        <v>241650</v>
      </c>
      <c r="R8" s="3">
        <f>Q8/O8</f>
        <v>1.0282978723404255</v>
      </c>
      <c r="S8" s="5">
        <f t="shared" si="1"/>
        <v>100</v>
      </c>
      <c r="T8" s="5">
        <v>75</v>
      </c>
      <c r="U8" s="5">
        <v>0</v>
      </c>
      <c r="V8" s="5">
        <v>8.5</v>
      </c>
      <c r="W8" s="5">
        <v>0</v>
      </c>
      <c r="X8" s="5">
        <v>3.5</v>
      </c>
      <c r="Y8" s="5">
        <v>3.5</v>
      </c>
      <c r="Z8" s="5">
        <v>1</v>
      </c>
      <c r="AA8" s="5">
        <v>0.5</v>
      </c>
      <c r="AB8" s="5">
        <v>1.5</v>
      </c>
      <c r="AC8" s="5">
        <v>3</v>
      </c>
      <c r="AD8" s="5"/>
      <c r="AE8" s="5">
        <v>3.5</v>
      </c>
      <c r="AF8" s="5"/>
      <c r="AG8" s="5" t="s">
        <v>709</v>
      </c>
      <c r="AH8" s="5"/>
      <c r="AI8" s="5" t="s">
        <v>705</v>
      </c>
      <c r="AJ8" s="5">
        <v>0</v>
      </c>
      <c r="AK8" s="5" t="s">
        <v>20</v>
      </c>
      <c r="AL8" s="11">
        <f t="shared" si="2"/>
        <v>8.5</v>
      </c>
      <c r="AM8" s="11">
        <f t="shared" si="3"/>
        <v>9.5</v>
      </c>
      <c r="AN8" s="11">
        <f t="shared" si="4"/>
        <v>100</v>
      </c>
      <c r="AO8" s="9">
        <v>50</v>
      </c>
      <c r="AP8" s="9">
        <v>10</v>
      </c>
      <c r="AQ8" s="18">
        <v>0</v>
      </c>
      <c r="AR8" s="11">
        <v>34</v>
      </c>
      <c r="AS8" s="11">
        <v>0</v>
      </c>
      <c r="AU8" s="11">
        <v>0</v>
      </c>
      <c r="AV8" s="11">
        <v>0</v>
      </c>
      <c r="AW8" s="11">
        <v>5</v>
      </c>
      <c r="AX8" s="11">
        <v>0</v>
      </c>
      <c r="AY8" s="11">
        <v>1</v>
      </c>
      <c r="BB8" s="11">
        <v>0</v>
      </c>
      <c r="BC8" t="s">
        <v>20</v>
      </c>
      <c r="BD8" s="11">
        <v>0</v>
      </c>
      <c r="BE8" t="s">
        <v>20</v>
      </c>
      <c r="BF8" s="11">
        <f t="shared" si="5"/>
        <v>10</v>
      </c>
      <c r="BG8" s="11">
        <f t="shared" si="6"/>
        <v>0</v>
      </c>
      <c r="BH8" s="11">
        <f t="shared" si="7"/>
        <v>6</v>
      </c>
      <c r="BI8" s="11">
        <f t="shared" si="8"/>
        <v>0</v>
      </c>
      <c r="BL8" t="s">
        <v>587</v>
      </c>
    </row>
    <row r="9" spans="1:64" x14ac:dyDescent="0.25">
      <c r="A9">
        <v>2013</v>
      </c>
      <c r="B9" t="s">
        <v>590</v>
      </c>
      <c r="C9" t="s">
        <v>53</v>
      </c>
      <c r="D9" s="15">
        <v>5673</v>
      </c>
      <c r="E9" t="s">
        <v>258</v>
      </c>
      <c r="F9" t="s">
        <v>817</v>
      </c>
      <c r="G9" t="s">
        <v>236</v>
      </c>
      <c r="H9" t="s">
        <v>20</v>
      </c>
      <c r="I9" t="s">
        <v>736</v>
      </c>
      <c r="J9">
        <v>2011</v>
      </c>
      <c r="K9">
        <f t="shared" si="0"/>
        <v>2</v>
      </c>
      <c r="L9" t="s">
        <v>737</v>
      </c>
      <c r="M9" t="s">
        <v>737</v>
      </c>
      <c r="O9" s="2">
        <v>146674</v>
      </c>
      <c r="P9" s="2">
        <v>3206</v>
      </c>
      <c r="Q9" s="2">
        <v>146318</v>
      </c>
      <c r="R9" s="3">
        <f>Q9/O9</f>
        <v>0.99757284863029572</v>
      </c>
      <c r="S9" s="5">
        <f t="shared" si="1"/>
        <v>100</v>
      </c>
      <c r="T9" s="11">
        <v>0</v>
      </c>
      <c r="U9" s="11">
        <v>0</v>
      </c>
      <c r="V9" s="11">
        <v>0</v>
      </c>
      <c r="W9" s="11">
        <v>0</v>
      </c>
      <c r="X9" s="11">
        <v>0</v>
      </c>
      <c r="Y9" s="11">
        <v>0</v>
      </c>
      <c r="Z9" s="11">
        <v>0</v>
      </c>
      <c r="AA9" s="11">
        <v>0</v>
      </c>
      <c r="AB9" s="11">
        <v>0</v>
      </c>
      <c r="AC9" s="11">
        <v>0</v>
      </c>
      <c r="AD9" s="11">
        <v>0</v>
      </c>
      <c r="AE9" s="11">
        <v>100</v>
      </c>
      <c r="AF9" s="11">
        <v>0</v>
      </c>
      <c r="AG9" s="11"/>
      <c r="AH9" s="11">
        <v>0</v>
      </c>
      <c r="AI9" s="11"/>
      <c r="AJ9" s="11">
        <v>0</v>
      </c>
      <c r="AL9" s="11">
        <f t="shared" si="2"/>
        <v>0</v>
      </c>
      <c r="AM9" s="11">
        <f t="shared" si="3"/>
        <v>100</v>
      </c>
      <c r="AN9" s="11">
        <f t="shared" si="4"/>
        <v>100</v>
      </c>
      <c r="AO9" s="9">
        <v>0</v>
      </c>
      <c r="AP9" s="9">
        <v>0</v>
      </c>
      <c r="AQ9" s="18">
        <v>0</v>
      </c>
      <c r="AR9" s="11">
        <v>0</v>
      </c>
      <c r="AS9" s="11">
        <v>0</v>
      </c>
      <c r="AU9" s="11">
        <v>100</v>
      </c>
      <c r="AV9" s="11">
        <v>0</v>
      </c>
      <c r="AW9" s="11">
        <v>0</v>
      </c>
      <c r="AX9" s="11">
        <v>0</v>
      </c>
      <c r="AY9" s="11">
        <v>0</v>
      </c>
      <c r="BB9" s="11">
        <v>0</v>
      </c>
      <c r="BC9" t="s">
        <v>20</v>
      </c>
      <c r="BD9" s="11">
        <v>0</v>
      </c>
      <c r="BE9" t="s">
        <v>20</v>
      </c>
      <c r="BF9" s="11">
        <f t="shared" si="5"/>
        <v>0</v>
      </c>
      <c r="BG9" s="11">
        <f t="shared" si="6"/>
        <v>0</v>
      </c>
      <c r="BH9" s="11">
        <f t="shared" si="7"/>
        <v>0</v>
      </c>
      <c r="BI9" s="11">
        <f t="shared" si="8"/>
        <v>0</v>
      </c>
      <c r="BL9" t="s">
        <v>588</v>
      </c>
    </row>
    <row r="10" spans="1:64" x14ac:dyDescent="0.25">
      <c r="A10">
        <v>2013</v>
      </c>
      <c r="B10" t="s">
        <v>661</v>
      </c>
      <c r="C10" t="s">
        <v>62</v>
      </c>
      <c r="D10" s="15">
        <v>98072</v>
      </c>
      <c r="E10" t="s">
        <v>253</v>
      </c>
      <c r="F10" t="s">
        <v>818</v>
      </c>
      <c r="G10" t="s">
        <v>224</v>
      </c>
      <c r="H10" t="s">
        <v>20</v>
      </c>
      <c r="I10" t="s">
        <v>224</v>
      </c>
      <c r="J10">
        <v>2011</v>
      </c>
      <c r="K10">
        <f t="shared" si="0"/>
        <v>2</v>
      </c>
      <c r="L10" t="s">
        <v>737</v>
      </c>
      <c r="M10" t="s">
        <v>737</v>
      </c>
      <c r="O10" s="2">
        <v>1500</v>
      </c>
      <c r="P10" s="2">
        <v>45</v>
      </c>
      <c r="Q10" s="2">
        <v>1459.95</v>
      </c>
      <c r="R10" s="3">
        <f>Q10/O10</f>
        <v>0.97330000000000005</v>
      </c>
      <c r="S10" s="5">
        <f t="shared" si="1"/>
        <v>100</v>
      </c>
      <c r="T10" s="11">
        <v>100</v>
      </c>
      <c r="U10" s="11">
        <v>0</v>
      </c>
      <c r="V10" s="11">
        <v>0</v>
      </c>
      <c r="W10" s="11">
        <v>0</v>
      </c>
      <c r="X10" s="11">
        <v>0</v>
      </c>
      <c r="Y10" s="11">
        <v>0</v>
      </c>
      <c r="Z10" s="11">
        <v>0</v>
      </c>
      <c r="AA10" s="11">
        <v>0</v>
      </c>
      <c r="AB10" s="11">
        <v>0</v>
      </c>
      <c r="AC10" s="11">
        <v>0</v>
      </c>
      <c r="AD10" s="11">
        <v>0</v>
      </c>
      <c r="AE10" s="11">
        <v>0</v>
      </c>
      <c r="AF10" s="11">
        <v>0</v>
      </c>
      <c r="AG10" s="11"/>
      <c r="AH10" s="11">
        <v>0</v>
      </c>
      <c r="AI10" s="11"/>
      <c r="AJ10" s="11">
        <v>0</v>
      </c>
      <c r="AL10" s="11">
        <f t="shared" si="2"/>
        <v>0</v>
      </c>
      <c r="AM10" s="11">
        <f t="shared" si="3"/>
        <v>0</v>
      </c>
      <c r="AN10" s="11">
        <f t="shared" si="4"/>
        <v>100</v>
      </c>
      <c r="AO10" s="9">
        <v>0</v>
      </c>
      <c r="AP10" s="9">
        <v>0</v>
      </c>
      <c r="AQ10" s="9">
        <v>0</v>
      </c>
      <c r="AR10" s="9">
        <v>0</v>
      </c>
      <c r="AS10" s="9">
        <v>0</v>
      </c>
      <c r="AT10" s="9">
        <v>0</v>
      </c>
      <c r="AU10" s="9">
        <v>0</v>
      </c>
      <c r="AV10" s="9">
        <v>0</v>
      </c>
      <c r="AW10" s="9">
        <v>0</v>
      </c>
      <c r="AX10" s="9">
        <v>0</v>
      </c>
      <c r="AY10" s="9">
        <v>0</v>
      </c>
      <c r="AZ10" s="9">
        <v>0</v>
      </c>
      <c r="BA10" s="9">
        <v>0</v>
      </c>
      <c r="BB10" s="9">
        <v>100</v>
      </c>
      <c r="BC10" s="9"/>
      <c r="BD10" s="9">
        <v>0</v>
      </c>
      <c r="BE10" t="s">
        <v>20</v>
      </c>
      <c r="BF10" s="11">
        <f t="shared" si="5"/>
        <v>0</v>
      </c>
      <c r="BG10" s="11">
        <f t="shared" si="6"/>
        <v>0</v>
      </c>
      <c r="BH10" s="11">
        <f t="shared" si="7"/>
        <v>0</v>
      </c>
      <c r="BI10" s="11">
        <f t="shared" si="8"/>
        <v>100</v>
      </c>
      <c r="BL10" t="s">
        <v>587</v>
      </c>
    </row>
    <row r="11" spans="1:64" x14ac:dyDescent="0.25">
      <c r="A11">
        <v>2013</v>
      </c>
      <c r="B11" t="s">
        <v>606</v>
      </c>
      <c r="C11" t="s">
        <v>62</v>
      </c>
      <c r="D11" s="15">
        <v>98225</v>
      </c>
      <c r="E11" t="s">
        <v>253</v>
      </c>
      <c r="F11" t="s">
        <v>818</v>
      </c>
      <c r="G11" t="s">
        <v>230</v>
      </c>
      <c r="H11" t="s">
        <v>20</v>
      </c>
      <c r="I11" t="s">
        <v>736</v>
      </c>
      <c r="J11">
        <v>2011</v>
      </c>
      <c r="K11">
        <f t="shared" si="0"/>
        <v>2</v>
      </c>
      <c r="L11" t="s">
        <v>737</v>
      </c>
      <c r="M11" t="s">
        <v>737</v>
      </c>
      <c r="O11" s="2">
        <v>650000</v>
      </c>
      <c r="P11" s="2">
        <v>635000</v>
      </c>
      <c r="S11" s="5">
        <f t="shared" si="1"/>
        <v>100</v>
      </c>
      <c r="T11" s="5">
        <v>25</v>
      </c>
      <c r="U11" s="5">
        <v>5</v>
      </c>
      <c r="V11" s="5">
        <v>20</v>
      </c>
      <c r="W11" s="5">
        <v>10</v>
      </c>
      <c r="X11" s="5">
        <v>12</v>
      </c>
      <c r="Y11" s="5">
        <v>0</v>
      </c>
      <c r="Z11" s="5">
        <v>4</v>
      </c>
      <c r="AA11" s="5">
        <v>12</v>
      </c>
      <c r="AB11" s="5">
        <v>1</v>
      </c>
      <c r="AC11" s="5">
        <v>10</v>
      </c>
      <c r="AD11" s="5"/>
      <c r="AE11" s="5">
        <v>1</v>
      </c>
      <c r="AF11" s="5"/>
      <c r="AG11" s="5" t="s">
        <v>706</v>
      </c>
      <c r="AH11" s="5">
        <v>0</v>
      </c>
      <c r="AI11" s="5" t="s">
        <v>20</v>
      </c>
      <c r="AJ11" s="5">
        <v>0</v>
      </c>
      <c r="AK11" s="5" t="s">
        <v>20</v>
      </c>
      <c r="AL11" s="11">
        <f t="shared" si="2"/>
        <v>30</v>
      </c>
      <c r="AM11" s="11">
        <f t="shared" si="3"/>
        <v>28</v>
      </c>
      <c r="AN11" s="11">
        <f t="shared" si="4"/>
        <v>100</v>
      </c>
      <c r="AO11" s="9">
        <v>95</v>
      </c>
      <c r="AP11" s="9">
        <v>0</v>
      </c>
      <c r="AQ11" s="18">
        <v>0</v>
      </c>
      <c r="AR11" s="11">
        <v>5</v>
      </c>
      <c r="AS11" s="11">
        <v>0</v>
      </c>
      <c r="AU11" s="11">
        <v>0</v>
      </c>
      <c r="AV11" s="11">
        <v>0</v>
      </c>
      <c r="AW11" s="11">
        <v>0</v>
      </c>
      <c r="AX11" s="11">
        <v>0</v>
      </c>
      <c r="AY11" s="11">
        <v>0</v>
      </c>
      <c r="BB11" s="11">
        <v>0</v>
      </c>
      <c r="BC11" t="s">
        <v>20</v>
      </c>
      <c r="BD11" s="11">
        <v>0</v>
      </c>
      <c r="BE11" t="s">
        <v>20</v>
      </c>
      <c r="BF11" s="11">
        <f t="shared" si="5"/>
        <v>0</v>
      </c>
      <c r="BG11" s="11">
        <f t="shared" si="6"/>
        <v>0</v>
      </c>
      <c r="BH11" s="11">
        <f t="shared" si="7"/>
        <v>0</v>
      </c>
      <c r="BI11" s="11">
        <f t="shared" si="8"/>
        <v>0</v>
      </c>
      <c r="BL11" t="s">
        <v>588</v>
      </c>
    </row>
    <row r="12" spans="1:64" x14ac:dyDescent="0.25">
      <c r="A12">
        <v>2013</v>
      </c>
      <c r="B12" t="s">
        <v>648</v>
      </c>
      <c r="C12" t="s">
        <v>57</v>
      </c>
      <c r="D12" s="15">
        <v>22718</v>
      </c>
      <c r="E12" t="s">
        <v>260</v>
      </c>
      <c r="F12" t="s">
        <v>819</v>
      </c>
      <c r="G12" t="s">
        <v>230</v>
      </c>
      <c r="H12" t="s">
        <v>20</v>
      </c>
      <c r="I12" t="s">
        <v>736</v>
      </c>
      <c r="J12">
        <v>2011</v>
      </c>
      <c r="K12">
        <f t="shared" si="0"/>
        <v>2</v>
      </c>
      <c r="L12" t="s">
        <v>737</v>
      </c>
      <c r="M12" t="s">
        <v>737</v>
      </c>
      <c r="O12" s="2">
        <v>450000</v>
      </c>
      <c r="P12" s="2">
        <v>450000</v>
      </c>
      <c r="Q12" s="2">
        <v>621000</v>
      </c>
      <c r="R12" s="3">
        <f>Q12/O12</f>
        <v>1.38</v>
      </c>
      <c r="S12" s="5">
        <f t="shared" si="1"/>
        <v>100</v>
      </c>
      <c r="T12" s="5">
        <v>100</v>
      </c>
      <c r="U12" s="5">
        <v>0</v>
      </c>
      <c r="V12" s="5">
        <v>0</v>
      </c>
      <c r="W12" s="5">
        <v>0</v>
      </c>
      <c r="X12" s="5">
        <v>0</v>
      </c>
      <c r="Y12" s="5">
        <v>0</v>
      </c>
      <c r="Z12" s="5">
        <v>0</v>
      </c>
      <c r="AA12" s="5">
        <v>0</v>
      </c>
      <c r="AB12" s="5">
        <v>0</v>
      </c>
      <c r="AC12" s="5">
        <v>0</v>
      </c>
      <c r="AD12" s="5"/>
      <c r="AE12" s="5">
        <v>0</v>
      </c>
      <c r="AF12" s="5">
        <v>0</v>
      </c>
      <c r="AG12" s="5" t="s">
        <v>20</v>
      </c>
      <c r="AH12" s="5">
        <v>0</v>
      </c>
      <c r="AI12" s="5" t="s">
        <v>20</v>
      </c>
      <c r="AJ12" s="5">
        <v>0</v>
      </c>
      <c r="AK12" s="5" t="s">
        <v>20</v>
      </c>
      <c r="AL12" s="11">
        <f t="shared" si="2"/>
        <v>0</v>
      </c>
      <c r="AM12" s="11">
        <f t="shared" si="3"/>
        <v>0</v>
      </c>
      <c r="AN12" s="11">
        <f t="shared" si="4"/>
        <v>100</v>
      </c>
      <c r="AO12" s="9">
        <v>0</v>
      </c>
      <c r="AP12" s="9">
        <v>30</v>
      </c>
      <c r="AQ12" s="18">
        <v>13</v>
      </c>
      <c r="AR12" s="11">
        <v>20</v>
      </c>
      <c r="AS12" s="11">
        <v>30</v>
      </c>
      <c r="AU12" s="11">
        <v>0</v>
      </c>
      <c r="AV12" s="11">
        <v>0</v>
      </c>
      <c r="AW12" s="11">
        <v>0</v>
      </c>
      <c r="AX12" s="11">
        <v>0</v>
      </c>
      <c r="AY12" s="11">
        <v>7</v>
      </c>
      <c r="BC12" t="s">
        <v>728</v>
      </c>
      <c r="BD12" s="11">
        <v>0</v>
      </c>
      <c r="BE12" t="s">
        <v>20</v>
      </c>
      <c r="BF12" s="11">
        <f t="shared" si="5"/>
        <v>43</v>
      </c>
      <c r="BG12" s="11">
        <f t="shared" si="6"/>
        <v>30</v>
      </c>
      <c r="BH12" s="11">
        <f t="shared" si="7"/>
        <v>7</v>
      </c>
      <c r="BI12" s="11">
        <f t="shared" si="8"/>
        <v>0</v>
      </c>
      <c r="BL12" t="s">
        <v>588</v>
      </c>
    </row>
    <row r="13" spans="1:64" x14ac:dyDescent="0.25">
      <c r="A13">
        <v>2013</v>
      </c>
      <c r="B13" t="s">
        <v>643</v>
      </c>
      <c r="C13" t="s">
        <v>60</v>
      </c>
      <c r="D13" s="15">
        <v>29403</v>
      </c>
      <c r="E13" t="s">
        <v>260</v>
      </c>
      <c r="F13" t="s">
        <v>819</v>
      </c>
      <c r="G13" t="s">
        <v>224</v>
      </c>
      <c r="H13" t="s">
        <v>20</v>
      </c>
      <c r="I13" t="s">
        <v>224</v>
      </c>
      <c r="J13">
        <v>2011</v>
      </c>
      <c r="K13">
        <f t="shared" si="0"/>
        <v>2</v>
      </c>
      <c r="L13" t="s">
        <v>737</v>
      </c>
      <c r="M13" t="s">
        <v>737</v>
      </c>
      <c r="O13" s="2">
        <v>634000</v>
      </c>
      <c r="P13" s="2">
        <v>270000</v>
      </c>
      <c r="Q13" s="2">
        <v>531150</v>
      </c>
      <c r="R13" s="3">
        <f>Q13/O13</f>
        <v>0.83777602523659311</v>
      </c>
      <c r="S13" s="5">
        <f t="shared" si="1"/>
        <v>100</v>
      </c>
      <c r="T13" s="5">
        <v>97.3</v>
      </c>
      <c r="U13" s="5">
        <v>0</v>
      </c>
      <c r="V13" s="5">
        <v>0</v>
      </c>
      <c r="W13" s="5">
        <v>0</v>
      </c>
      <c r="X13" s="5">
        <v>0</v>
      </c>
      <c r="Y13" s="5">
        <v>0</v>
      </c>
      <c r="Z13" s="5">
        <v>2.7</v>
      </c>
      <c r="AA13" s="5">
        <v>0</v>
      </c>
      <c r="AB13" s="5">
        <v>0</v>
      </c>
      <c r="AC13" s="5">
        <v>0</v>
      </c>
      <c r="AD13" s="5"/>
      <c r="AE13" s="5">
        <v>0</v>
      </c>
      <c r="AF13" s="5">
        <v>0</v>
      </c>
      <c r="AG13" s="5" t="s">
        <v>20</v>
      </c>
      <c r="AH13" s="5">
        <v>0</v>
      </c>
      <c r="AI13" s="5" t="s">
        <v>20</v>
      </c>
      <c r="AJ13" s="5">
        <v>0</v>
      </c>
      <c r="AK13" s="5" t="s">
        <v>20</v>
      </c>
      <c r="AL13" s="11">
        <f t="shared" si="2"/>
        <v>0</v>
      </c>
      <c r="AM13" s="11">
        <f t="shared" si="3"/>
        <v>2.7</v>
      </c>
      <c r="AN13" s="11">
        <f t="shared" si="4"/>
        <v>100</v>
      </c>
      <c r="AO13" s="9">
        <v>0</v>
      </c>
      <c r="AP13" s="9">
        <v>45</v>
      </c>
      <c r="AQ13" s="18">
        <v>5</v>
      </c>
      <c r="AR13" s="11">
        <v>50</v>
      </c>
      <c r="AS13" s="11">
        <v>0</v>
      </c>
      <c r="AU13" s="11">
        <v>0</v>
      </c>
      <c r="AV13" s="11">
        <v>0</v>
      </c>
      <c r="AW13" s="11">
        <v>0</v>
      </c>
      <c r="AX13" s="11">
        <v>0</v>
      </c>
      <c r="AY13" s="11">
        <v>0</v>
      </c>
      <c r="BB13" s="11">
        <v>0</v>
      </c>
      <c r="BC13" t="s">
        <v>20</v>
      </c>
      <c r="BD13" s="11">
        <v>0</v>
      </c>
      <c r="BE13" t="s">
        <v>20</v>
      </c>
      <c r="BF13" s="11">
        <f t="shared" si="5"/>
        <v>50</v>
      </c>
      <c r="BG13" s="11">
        <f t="shared" si="6"/>
        <v>0</v>
      </c>
      <c r="BH13" s="11">
        <f t="shared" si="7"/>
        <v>0</v>
      </c>
      <c r="BI13" s="11">
        <f t="shared" si="8"/>
        <v>0</v>
      </c>
      <c r="BL13" t="s">
        <v>586</v>
      </c>
    </row>
    <row r="14" spans="1:64" x14ac:dyDescent="0.25">
      <c r="A14">
        <v>2013</v>
      </c>
      <c r="B14" t="s">
        <v>669</v>
      </c>
      <c r="C14" t="s">
        <v>99</v>
      </c>
      <c r="D14" s="15">
        <v>24983</v>
      </c>
      <c r="E14" t="s">
        <v>260</v>
      </c>
      <c r="F14" t="s">
        <v>819</v>
      </c>
      <c r="G14" t="s">
        <v>227</v>
      </c>
      <c r="H14" t="s">
        <v>20</v>
      </c>
      <c r="I14" t="s">
        <v>733</v>
      </c>
      <c r="J14">
        <v>2012</v>
      </c>
      <c r="K14">
        <f t="shared" si="0"/>
        <v>1</v>
      </c>
      <c r="L14" t="s">
        <v>737</v>
      </c>
      <c r="M14" t="s">
        <v>737</v>
      </c>
      <c r="O14" s="2">
        <v>169523</v>
      </c>
      <c r="P14" s="2">
        <v>142037</v>
      </c>
      <c r="Q14" s="2">
        <v>149753</v>
      </c>
      <c r="R14" s="3">
        <f>Q14/O14</f>
        <v>0.88337865658347248</v>
      </c>
      <c r="S14" s="5">
        <f t="shared" si="1"/>
        <v>100</v>
      </c>
      <c r="T14" s="5">
        <v>30</v>
      </c>
      <c r="U14" s="5">
        <v>0</v>
      </c>
      <c r="V14" s="5">
        <v>45</v>
      </c>
      <c r="W14" s="5">
        <v>4</v>
      </c>
      <c r="X14" s="5">
        <v>0</v>
      </c>
      <c r="Y14" s="5">
        <v>12</v>
      </c>
      <c r="Z14" s="5">
        <v>0</v>
      </c>
      <c r="AA14" s="5">
        <v>6</v>
      </c>
      <c r="AB14" s="5">
        <v>0</v>
      </c>
      <c r="AC14" s="5">
        <v>0</v>
      </c>
      <c r="AD14" s="5"/>
      <c r="AE14" s="5">
        <v>3</v>
      </c>
      <c r="AF14" s="5">
        <v>0</v>
      </c>
      <c r="AG14" s="5" t="s">
        <v>20</v>
      </c>
      <c r="AH14" s="5">
        <v>0</v>
      </c>
      <c r="AI14" s="5" t="s">
        <v>20</v>
      </c>
      <c r="AJ14" s="5">
        <v>0</v>
      </c>
      <c r="AK14" s="5" t="s">
        <v>20</v>
      </c>
      <c r="AL14" s="11">
        <f t="shared" si="2"/>
        <v>49</v>
      </c>
      <c r="AM14" s="11">
        <f t="shared" si="3"/>
        <v>9</v>
      </c>
      <c r="AN14" s="11">
        <f t="shared" si="4"/>
        <v>100</v>
      </c>
      <c r="AO14" s="9">
        <v>0</v>
      </c>
      <c r="AP14" s="9">
        <v>0</v>
      </c>
      <c r="AQ14" s="18">
        <v>80</v>
      </c>
      <c r="AR14" s="11">
        <v>16</v>
      </c>
      <c r="AS14" s="11">
        <v>0</v>
      </c>
      <c r="AU14" s="11">
        <v>0</v>
      </c>
      <c r="AV14" s="11">
        <v>0</v>
      </c>
      <c r="AW14" s="11">
        <v>4</v>
      </c>
      <c r="AX14" s="11">
        <v>0</v>
      </c>
      <c r="AY14" s="11">
        <v>0</v>
      </c>
      <c r="BB14" s="11">
        <v>0</v>
      </c>
      <c r="BC14" t="s">
        <v>20</v>
      </c>
      <c r="BD14" s="11">
        <v>0</v>
      </c>
      <c r="BE14" t="s">
        <v>20</v>
      </c>
      <c r="BF14" s="11">
        <f t="shared" si="5"/>
        <v>80</v>
      </c>
      <c r="BG14" s="11">
        <f t="shared" si="6"/>
        <v>0</v>
      </c>
      <c r="BH14" s="11">
        <f t="shared" si="7"/>
        <v>4</v>
      </c>
      <c r="BI14" s="11">
        <f t="shared" si="8"/>
        <v>0</v>
      </c>
      <c r="BL14" t="s">
        <v>587</v>
      </c>
    </row>
    <row r="15" spans="1:64" x14ac:dyDescent="0.25">
      <c r="A15">
        <v>2013</v>
      </c>
      <c r="B15" t="s">
        <v>617</v>
      </c>
      <c r="C15" t="s">
        <v>21</v>
      </c>
      <c r="D15" s="15">
        <v>27515</v>
      </c>
      <c r="E15" t="s">
        <v>260</v>
      </c>
      <c r="F15" t="s">
        <v>819</v>
      </c>
      <c r="G15" t="s">
        <v>224</v>
      </c>
      <c r="H15" t="s">
        <v>20</v>
      </c>
      <c r="I15" t="s">
        <v>224</v>
      </c>
      <c r="J15">
        <v>2011</v>
      </c>
      <c r="K15">
        <f t="shared" si="0"/>
        <v>2</v>
      </c>
      <c r="L15" t="s">
        <v>737</v>
      </c>
      <c r="M15" t="s">
        <v>737</v>
      </c>
      <c r="O15" s="2">
        <v>80000</v>
      </c>
      <c r="P15" s="2">
        <v>18600</v>
      </c>
      <c r="Q15" s="2">
        <v>58080</v>
      </c>
      <c r="R15" s="3">
        <f>Q15/O15</f>
        <v>0.72599999999999998</v>
      </c>
      <c r="S15" s="5">
        <f t="shared" si="1"/>
        <v>100</v>
      </c>
      <c r="T15" s="5">
        <v>95</v>
      </c>
      <c r="U15" s="5">
        <v>0</v>
      </c>
      <c r="V15" s="5">
        <v>0</v>
      </c>
      <c r="W15" s="5">
        <v>0</v>
      </c>
      <c r="X15" s="5">
        <v>0</v>
      </c>
      <c r="Y15" s="5">
        <v>1</v>
      </c>
      <c r="Z15" s="5">
        <v>0</v>
      </c>
      <c r="AA15" s="5">
        <v>0</v>
      </c>
      <c r="AB15" s="5">
        <v>0</v>
      </c>
      <c r="AC15" s="5">
        <v>4</v>
      </c>
      <c r="AD15" s="5">
        <v>0</v>
      </c>
      <c r="AE15" s="5">
        <v>0</v>
      </c>
      <c r="AF15" s="5">
        <v>0</v>
      </c>
      <c r="AG15" s="5" t="s">
        <v>20</v>
      </c>
      <c r="AH15" s="5">
        <v>0</v>
      </c>
      <c r="AI15" s="5" t="s">
        <v>20</v>
      </c>
      <c r="AJ15" s="5">
        <v>0</v>
      </c>
      <c r="AK15" s="5" t="s">
        <v>20</v>
      </c>
      <c r="AL15" s="11">
        <f t="shared" si="2"/>
        <v>0</v>
      </c>
      <c r="AM15" s="11">
        <f t="shared" si="3"/>
        <v>4</v>
      </c>
      <c r="AN15" s="11">
        <f t="shared" si="4"/>
        <v>100</v>
      </c>
      <c r="AO15" s="9">
        <v>0</v>
      </c>
      <c r="AP15" s="9">
        <v>0</v>
      </c>
      <c r="AQ15" s="18">
        <v>5</v>
      </c>
      <c r="AR15" s="11">
        <v>0</v>
      </c>
      <c r="AS15" s="11">
        <v>0</v>
      </c>
      <c r="AU15" s="11">
        <v>0</v>
      </c>
      <c r="AV15" s="11">
        <v>5</v>
      </c>
      <c r="AW15" s="11">
        <v>0</v>
      </c>
      <c r="AX15" s="11">
        <v>0</v>
      </c>
      <c r="AY15" s="11">
        <v>0</v>
      </c>
      <c r="BB15" s="11">
        <v>20</v>
      </c>
      <c r="BC15" t="s">
        <v>722</v>
      </c>
      <c r="BD15" s="11">
        <v>70</v>
      </c>
      <c r="BE15" t="s">
        <v>721</v>
      </c>
      <c r="BF15" s="11">
        <f t="shared" si="5"/>
        <v>5</v>
      </c>
      <c r="BG15" s="11">
        <f t="shared" si="6"/>
        <v>0</v>
      </c>
      <c r="BH15" s="11">
        <f t="shared" si="7"/>
        <v>5</v>
      </c>
      <c r="BI15" s="11">
        <f t="shared" si="8"/>
        <v>90</v>
      </c>
      <c r="BL15" t="s">
        <v>586</v>
      </c>
    </row>
    <row r="16" spans="1:64" x14ac:dyDescent="0.25">
      <c r="A16">
        <v>2013</v>
      </c>
      <c r="B16" t="s">
        <v>663</v>
      </c>
      <c r="C16" t="s">
        <v>23</v>
      </c>
      <c r="D16" s="15">
        <v>63104</v>
      </c>
      <c r="E16" t="s">
        <v>255</v>
      </c>
      <c r="F16" t="s">
        <v>816</v>
      </c>
      <c r="G16" t="s">
        <v>230</v>
      </c>
      <c r="H16" t="s">
        <v>20</v>
      </c>
      <c r="I16" t="s">
        <v>736</v>
      </c>
      <c r="J16">
        <v>2011</v>
      </c>
      <c r="K16">
        <f t="shared" si="0"/>
        <v>2</v>
      </c>
      <c r="L16" t="s">
        <v>737</v>
      </c>
      <c r="M16" t="s">
        <v>737</v>
      </c>
      <c r="O16" s="2">
        <v>290000</v>
      </c>
      <c r="P16" s="2">
        <v>250000</v>
      </c>
      <c r="Q16" s="2">
        <v>295500</v>
      </c>
      <c r="R16" s="3">
        <f>Q16/O16</f>
        <v>1.0189655172413794</v>
      </c>
      <c r="S16" s="5">
        <f t="shared" si="1"/>
        <v>100</v>
      </c>
      <c r="T16" s="5">
        <v>97</v>
      </c>
      <c r="U16" s="5">
        <v>0</v>
      </c>
      <c r="V16" s="5">
        <v>0</v>
      </c>
      <c r="W16" s="5">
        <v>0</v>
      </c>
      <c r="X16" s="5">
        <v>2</v>
      </c>
      <c r="Y16" s="5">
        <v>1</v>
      </c>
      <c r="Z16" s="5">
        <v>0</v>
      </c>
      <c r="AA16" s="5">
        <v>0</v>
      </c>
      <c r="AB16" s="5">
        <v>0</v>
      </c>
      <c r="AC16" s="5">
        <v>0</v>
      </c>
      <c r="AD16" s="5"/>
      <c r="AE16" s="5">
        <v>0</v>
      </c>
      <c r="AF16" s="5">
        <v>0</v>
      </c>
      <c r="AG16" s="5" t="s">
        <v>20</v>
      </c>
      <c r="AH16" s="5">
        <v>0</v>
      </c>
      <c r="AI16" s="5" t="s">
        <v>20</v>
      </c>
      <c r="AJ16" s="5">
        <v>0</v>
      </c>
      <c r="AK16" s="5" t="s">
        <v>20</v>
      </c>
      <c r="AL16" s="11">
        <f t="shared" si="2"/>
        <v>0</v>
      </c>
      <c r="AM16" s="11">
        <f t="shared" si="3"/>
        <v>0</v>
      </c>
      <c r="AN16" s="11">
        <f t="shared" si="4"/>
        <v>100</v>
      </c>
      <c r="AO16" s="9">
        <v>5</v>
      </c>
      <c r="AP16" s="9">
        <v>0</v>
      </c>
      <c r="AQ16" s="18">
        <v>0</v>
      </c>
      <c r="AR16" s="11">
        <v>45</v>
      </c>
      <c r="AS16" s="11">
        <v>0</v>
      </c>
      <c r="AU16" s="11">
        <v>0</v>
      </c>
      <c r="AV16" s="11">
        <v>0</v>
      </c>
      <c r="AW16" s="11">
        <v>50</v>
      </c>
      <c r="AX16" s="11">
        <v>0</v>
      </c>
      <c r="AY16" s="11">
        <v>0</v>
      </c>
      <c r="BB16" s="11">
        <v>0</v>
      </c>
      <c r="BC16" t="s">
        <v>20</v>
      </c>
      <c r="BD16" s="11">
        <v>0</v>
      </c>
      <c r="BE16" t="s">
        <v>20</v>
      </c>
      <c r="BF16" s="11">
        <f t="shared" si="5"/>
        <v>0</v>
      </c>
      <c r="BG16" s="11">
        <f t="shared" si="6"/>
        <v>0</v>
      </c>
      <c r="BH16" s="11">
        <f t="shared" si="7"/>
        <v>50</v>
      </c>
      <c r="BI16" s="11">
        <f t="shared" si="8"/>
        <v>0</v>
      </c>
      <c r="BL16" t="s">
        <v>587</v>
      </c>
    </row>
    <row r="17" spans="1:64" x14ac:dyDescent="0.25">
      <c r="A17">
        <v>2013</v>
      </c>
      <c r="B17" t="s">
        <v>633</v>
      </c>
      <c r="C17" t="s">
        <v>48</v>
      </c>
      <c r="D17" s="15">
        <v>52405</v>
      </c>
      <c r="E17" t="s">
        <v>255</v>
      </c>
      <c r="F17" t="s">
        <v>816</v>
      </c>
      <c r="G17" t="s">
        <v>234</v>
      </c>
      <c r="H17" t="s">
        <v>20</v>
      </c>
      <c r="I17" t="s">
        <v>733</v>
      </c>
      <c r="J17">
        <v>2011</v>
      </c>
      <c r="K17">
        <f t="shared" si="0"/>
        <v>2</v>
      </c>
      <c r="L17" t="s">
        <v>737</v>
      </c>
      <c r="M17" t="s">
        <v>737</v>
      </c>
      <c r="O17" s="2">
        <v>80195</v>
      </c>
      <c r="P17" s="2">
        <v>72552</v>
      </c>
      <c r="Q17" s="2">
        <v>2750.87</v>
      </c>
      <c r="S17" s="5">
        <f t="shared" si="1"/>
        <v>100</v>
      </c>
      <c r="T17" s="5">
        <v>30</v>
      </c>
      <c r="U17" s="5">
        <v>0</v>
      </c>
      <c r="V17" s="5">
        <v>40</v>
      </c>
      <c r="W17" s="5">
        <v>0</v>
      </c>
      <c r="X17" s="5">
        <v>10</v>
      </c>
      <c r="Y17" s="5">
        <v>10</v>
      </c>
      <c r="Z17" s="5">
        <v>0</v>
      </c>
      <c r="AA17" s="5">
        <v>10</v>
      </c>
      <c r="AB17" s="5">
        <v>0</v>
      </c>
      <c r="AC17" s="5">
        <v>0</v>
      </c>
      <c r="AD17" s="5">
        <v>0</v>
      </c>
      <c r="AE17" s="5">
        <v>0</v>
      </c>
      <c r="AF17" s="5">
        <v>0</v>
      </c>
      <c r="AG17" s="5" t="s">
        <v>20</v>
      </c>
      <c r="AH17" s="5">
        <v>0</v>
      </c>
      <c r="AI17" s="5" t="s">
        <v>20</v>
      </c>
      <c r="AJ17" s="5">
        <v>0</v>
      </c>
      <c r="AK17" s="5" t="s">
        <v>20</v>
      </c>
      <c r="AL17" s="11">
        <f t="shared" si="2"/>
        <v>40</v>
      </c>
      <c r="AM17" s="11">
        <f t="shared" si="3"/>
        <v>10</v>
      </c>
      <c r="AN17" s="11">
        <f t="shared" si="4"/>
        <v>100</v>
      </c>
      <c r="AO17" s="9">
        <v>100</v>
      </c>
      <c r="AP17" s="9">
        <v>0</v>
      </c>
      <c r="AQ17" s="18">
        <v>0</v>
      </c>
      <c r="AR17" s="11">
        <v>0</v>
      </c>
      <c r="AS17" s="11">
        <v>0</v>
      </c>
      <c r="AU17" s="11">
        <v>0</v>
      </c>
      <c r="AV17" s="11">
        <v>0</v>
      </c>
      <c r="AW17" s="11">
        <v>0</v>
      </c>
      <c r="AX17" s="11">
        <v>0</v>
      </c>
      <c r="AY17" s="11">
        <v>0</v>
      </c>
      <c r="BC17" t="s">
        <v>726</v>
      </c>
      <c r="BD17" s="11">
        <v>0</v>
      </c>
      <c r="BE17" t="s">
        <v>20</v>
      </c>
      <c r="BF17" s="11">
        <f t="shared" si="5"/>
        <v>0</v>
      </c>
      <c r="BG17" s="11">
        <f t="shared" si="6"/>
        <v>0</v>
      </c>
      <c r="BH17" s="11">
        <f t="shared" si="7"/>
        <v>0</v>
      </c>
      <c r="BI17" s="11">
        <f t="shared" si="8"/>
        <v>0</v>
      </c>
      <c r="BL17" t="s">
        <v>588</v>
      </c>
    </row>
    <row r="18" spans="1:64" x14ac:dyDescent="0.25">
      <c r="A18">
        <v>2013</v>
      </c>
      <c r="B18" t="s">
        <v>675</v>
      </c>
      <c r="C18" t="s">
        <v>40</v>
      </c>
      <c r="D18" s="15">
        <v>49855</v>
      </c>
      <c r="E18" t="s">
        <v>257</v>
      </c>
      <c r="F18" t="s">
        <v>816</v>
      </c>
      <c r="G18" t="s">
        <v>231</v>
      </c>
      <c r="H18" t="s">
        <v>20</v>
      </c>
      <c r="I18" t="s">
        <v>242</v>
      </c>
      <c r="J18">
        <v>2012</v>
      </c>
      <c r="K18">
        <f t="shared" si="0"/>
        <v>1</v>
      </c>
      <c r="L18" t="s">
        <v>737</v>
      </c>
      <c r="M18" t="s">
        <v>737</v>
      </c>
      <c r="AL18" s="11"/>
      <c r="AM18" s="11"/>
      <c r="AN18" s="11">
        <f t="shared" si="4"/>
        <v>0</v>
      </c>
      <c r="AO18" s="9"/>
      <c r="AP18" s="9"/>
      <c r="AQ18" s="18"/>
      <c r="BF18" s="11"/>
      <c r="BG18" s="11"/>
      <c r="BH18" s="11"/>
      <c r="BI18" s="11"/>
      <c r="BL18" t="s">
        <v>587</v>
      </c>
    </row>
    <row r="19" spans="1:64" x14ac:dyDescent="0.25">
      <c r="A19">
        <v>2013</v>
      </c>
      <c r="B19" t="s">
        <v>683</v>
      </c>
      <c r="C19" t="s">
        <v>28</v>
      </c>
      <c r="D19" s="15">
        <v>60657</v>
      </c>
      <c r="E19" t="s">
        <v>257</v>
      </c>
      <c r="F19" t="s">
        <v>816</v>
      </c>
      <c r="G19" t="s">
        <v>232</v>
      </c>
      <c r="H19" t="s">
        <v>20</v>
      </c>
      <c r="I19" t="s">
        <v>736</v>
      </c>
      <c r="J19">
        <v>2012</v>
      </c>
      <c r="K19">
        <f t="shared" si="0"/>
        <v>1</v>
      </c>
      <c r="L19" t="s">
        <v>737</v>
      </c>
      <c r="M19" t="s">
        <v>737</v>
      </c>
      <c r="O19" s="2">
        <v>6000000</v>
      </c>
      <c r="Q19" s="2">
        <v>4000000</v>
      </c>
      <c r="R19" s="3">
        <f>Q19/O19</f>
        <v>0.66666666666666663</v>
      </c>
      <c r="AL19" s="11"/>
      <c r="AM19" s="11"/>
      <c r="AN19" s="11">
        <f t="shared" si="4"/>
        <v>0</v>
      </c>
      <c r="AO19" s="9"/>
      <c r="AP19" s="9"/>
      <c r="AQ19" s="18"/>
      <c r="BF19" s="11"/>
      <c r="BG19" s="11"/>
      <c r="BH19" s="11"/>
      <c r="BI19" s="11"/>
    </row>
    <row r="20" spans="1:64" x14ac:dyDescent="0.25">
      <c r="A20">
        <v>2013</v>
      </c>
      <c r="B20" t="s">
        <v>650</v>
      </c>
      <c r="C20" t="s">
        <v>29</v>
      </c>
      <c r="D20" s="15">
        <v>80524</v>
      </c>
      <c r="E20" t="s">
        <v>254</v>
      </c>
      <c r="F20" t="s">
        <v>818</v>
      </c>
      <c r="G20" t="s">
        <v>230</v>
      </c>
      <c r="H20" t="s">
        <v>20</v>
      </c>
      <c r="I20" t="s">
        <v>736</v>
      </c>
      <c r="J20">
        <v>2011</v>
      </c>
      <c r="K20">
        <f t="shared" si="0"/>
        <v>2</v>
      </c>
      <c r="L20" t="s">
        <v>737</v>
      </c>
      <c r="M20" t="s">
        <v>737</v>
      </c>
      <c r="O20" s="2">
        <v>450000</v>
      </c>
      <c r="AL20" s="11"/>
      <c r="AM20" s="11"/>
      <c r="AN20" s="11">
        <f t="shared" si="4"/>
        <v>0</v>
      </c>
      <c r="AO20" s="9"/>
      <c r="AP20" s="9"/>
      <c r="AQ20" s="18"/>
      <c r="BF20" s="11"/>
      <c r="BG20" s="11"/>
      <c r="BH20" s="11"/>
      <c r="BI20" s="11"/>
    </row>
    <row r="21" spans="1:64" x14ac:dyDescent="0.25">
      <c r="A21">
        <v>2013</v>
      </c>
      <c r="B21" t="s">
        <v>650</v>
      </c>
      <c r="C21" t="s">
        <v>29</v>
      </c>
      <c r="D21" s="15">
        <v>80524</v>
      </c>
      <c r="E21" t="s">
        <v>254</v>
      </c>
      <c r="F21" t="s">
        <v>818</v>
      </c>
      <c r="G21" t="s">
        <v>230</v>
      </c>
      <c r="H21" t="s">
        <v>20</v>
      </c>
      <c r="I21" t="s">
        <v>736</v>
      </c>
      <c r="J21">
        <v>2011</v>
      </c>
      <c r="K21">
        <f t="shared" si="0"/>
        <v>2</v>
      </c>
      <c r="L21" t="s">
        <v>737</v>
      </c>
      <c r="M21" t="s">
        <v>737</v>
      </c>
      <c r="O21" s="2">
        <v>450000</v>
      </c>
      <c r="AL21" s="11"/>
      <c r="AM21" s="11"/>
      <c r="AN21" s="11">
        <f t="shared" si="4"/>
        <v>0</v>
      </c>
      <c r="AO21" s="9"/>
      <c r="AP21" s="9"/>
      <c r="AQ21" s="18"/>
      <c r="BF21" s="11"/>
      <c r="BG21" s="11"/>
      <c r="BH21" s="11"/>
      <c r="BI21" s="11"/>
    </row>
    <row r="22" spans="1:64" x14ac:dyDescent="0.25">
      <c r="A22">
        <v>2013</v>
      </c>
      <c r="B22" t="s">
        <v>652</v>
      </c>
      <c r="C22" t="s">
        <v>545</v>
      </c>
      <c r="D22" s="15">
        <v>73108</v>
      </c>
      <c r="E22" t="s">
        <v>256</v>
      </c>
      <c r="F22" t="s">
        <v>819</v>
      </c>
      <c r="G22" t="s">
        <v>230</v>
      </c>
      <c r="H22" t="s">
        <v>20</v>
      </c>
      <c r="I22" t="s">
        <v>736</v>
      </c>
      <c r="J22">
        <v>2011</v>
      </c>
      <c r="K22">
        <f t="shared" si="0"/>
        <v>2</v>
      </c>
      <c r="L22" t="s">
        <v>737</v>
      </c>
      <c r="M22" t="s">
        <v>737</v>
      </c>
      <c r="O22" s="2">
        <v>450000</v>
      </c>
      <c r="AL22" s="11"/>
      <c r="AM22" s="11"/>
      <c r="AN22" s="11">
        <f t="shared" si="4"/>
        <v>0</v>
      </c>
      <c r="AO22" s="9"/>
      <c r="AP22" s="9"/>
      <c r="AQ22" s="18"/>
      <c r="BF22" s="11"/>
      <c r="BG22" s="11"/>
      <c r="BH22" s="11"/>
      <c r="BI22" s="11"/>
    </row>
    <row r="23" spans="1:64" x14ac:dyDescent="0.25">
      <c r="A23">
        <v>2013</v>
      </c>
      <c r="B23" t="s">
        <v>674</v>
      </c>
      <c r="C23" t="s">
        <v>32</v>
      </c>
      <c r="D23" s="15">
        <v>94124</v>
      </c>
      <c r="E23" t="s">
        <v>253</v>
      </c>
      <c r="F23" t="s">
        <v>818</v>
      </c>
      <c r="G23" t="s">
        <v>232</v>
      </c>
      <c r="H23" t="s">
        <v>20</v>
      </c>
      <c r="I23" t="s">
        <v>736</v>
      </c>
      <c r="J23">
        <v>1974</v>
      </c>
      <c r="K23">
        <f t="shared" si="0"/>
        <v>39</v>
      </c>
      <c r="L23" t="s">
        <v>742</v>
      </c>
      <c r="M23" t="s">
        <v>743</v>
      </c>
      <c r="O23" s="2">
        <v>42447000</v>
      </c>
      <c r="P23" s="2">
        <v>41325000</v>
      </c>
      <c r="Q23" s="2">
        <v>42123000</v>
      </c>
      <c r="R23" s="3">
        <f t="shared" ref="R23:R28" si="9">Q23/O23</f>
        <v>0.99236695172803735</v>
      </c>
      <c r="S23" s="5">
        <f>SUM(T23:AJ23)</f>
        <v>99.999999999999986</v>
      </c>
      <c r="T23" s="11">
        <v>96.312159709618868</v>
      </c>
      <c r="U23" s="11">
        <v>0.29038112522686021</v>
      </c>
      <c r="V23" s="11">
        <v>0</v>
      </c>
      <c r="W23" s="11">
        <v>0</v>
      </c>
      <c r="X23" s="11">
        <v>2.1318814277071989</v>
      </c>
      <c r="Y23" s="11">
        <v>0.37507562008469453</v>
      </c>
      <c r="Z23" s="11">
        <v>0.57592256503327288</v>
      </c>
      <c r="AA23" s="11">
        <v>0</v>
      </c>
      <c r="AB23" s="11">
        <v>0</v>
      </c>
      <c r="AC23" s="11">
        <v>0.1282516636418633</v>
      </c>
      <c r="AD23" s="11">
        <v>0</v>
      </c>
      <c r="AE23" s="11">
        <v>0.18632788868723532</v>
      </c>
      <c r="AF23" s="11">
        <v>0</v>
      </c>
      <c r="AG23" s="11"/>
      <c r="AH23" s="11">
        <v>0</v>
      </c>
      <c r="AI23" s="11"/>
      <c r="AJ23" s="11">
        <v>0</v>
      </c>
      <c r="AL23" s="11">
        <f>V23+W23</f>
        <v>0</v>
      </c>
      <c r="AM23" s="11">
        <f>SUM(Z23:AF23)+AH23+AJ23</f>
        <v>0.8905021173623715</v>
      </c>
      <c r="AN23" s="11">
        <f t="shared" si="4"/>
        <v>100.00000000000001</v>
      </c>
      <c r="AO23" s="9">
        <v>4.442831215970962</v>
      </c>
      <c r="AP23" s="9">
        <v>6.1028433151845123</v>
      </c>
      <c r="AQ23" s="9">
        <v>65.667271627344221</v>
      </c>
      <c r="AR23" s="9">
        <v>18.044767090139143</v>
      </c>
      <c r="AS23" s="9">
        <v>1.5559588626739262</v>
      </c>
      <c r="AT23" s="9">
        <v>0</v>
      </c>
      <c r="AU23" s="9">
        <v>0.76225045372050826</v>
      </c>
      <c r="AV23" s="9">
        <v>0</v>
      </c>
      <c r="AW23" s="9">
        <v>0.46702964307320022</v>
      </c>
      <c r="AX23" s="9">
        <v>0</v>
      </c>
      <c r="AY23" s="9">
        <v>0</v>
      </c>
      <c r="AZ23" s="9">
        <v>0</v>
      </c>
      <c r="BA23" s="9">
        <v>0</v>
      </c>
      <c r="BB23" s="9">
        <v>2.957047791893527</v>
      </c>
      <c r="BC23" s="9"/>
      <c r="BD23" s="9">
        <v>0</v>
      </c>
      <c r="BE23" t="s">
        <v>20</v>
      </c>
      <c r="BF23" s="11">
        <f t="shared" ref="BF23:BF44" si="10">SUM(AP23:AQ23)</f>
        <v>71.770114942528735</v>
      </c>
      <c r="BG23" s="11">
        <f t="shared" ref="BG23:BG44" si="11">SUM(AS23:AT23)</f>
        <v>1.5559588626739262</v>
      </c>
      <c r="BH23" s="11">
        <f t="shared" ref="BH23:BH44" si="12">SUM(AV23:BA23)</f>
        <v>0.46702964307320022</v>
      </c>
      <c r="BI23" s="11">
        <f t="shared" ref="BI23:BI44" si="13">SUM(BB23+BD23)</f>
        <v>2.957047791893527</v>
      </c>
      <c r="BL23" t="s">
        <v>587</v>
      </c>
    </row>
    <row r="24" spans="1:64" x14ac:dyDescent="0.25">
      <c r="A24">
        <v>2013</v>
      </c>
      <c r="B24" t="s">
        <v>597</v>
      </c>
      <c r="C24" t="s">
        <v>48</v>
      </c>
      <c r="D24" s="15">
        <v>52135</v>
      </c>
      <c r="E24" t="s">
        <v>255</v>
      </c>
      <c r="F24" t="s">
        <v>816</v>
      </c>
      <c r="G24" t="s">
        <v>227</v>
      </c>
      <c r="H24" t="s">
        <v>20</v>
      </c>
      <c r="I24" t="s">
        <v>733</v>
      </c>
      <c r="J24">
        <v>1999</v>
      </c>
      <c r="K24">
        <f t="shared" si="0"/>
        <v>14</v>
      </c>
      <c r="L24" t="s">
        <v>740</v>
      </c>
      <c r="M24" t="s">
        <v>743</v>
      </c>
      <c r="O24" s="2">
        <v>85250</v>
      </c>
      <c r="P24" s="2">
        <v>81257</v>
      </c>
      <c r="Q24" s="2">
        <v>93512</v>
      </c>
      <c r="R24" s="3">
        <f t="shared" si="9"/>
        <v>1.0969149560117302</v>
      </c>
      <c r="S24" s="5">
        <f>SUM(T24:AJ24)</f>
        <v>100</v>
      </c>
      <c r="T24" s="11">
        <v>76.389726423569655</v>
      </c>
      <c r="U24" s="11">
        <v>0</v>
      </c>
      <c r="V24" s="11">
        <v>1.9567544949973541</v>
      </c>
      <c r="W24" s="11">
        <v>0</v>
      </c>
      <c r="X24" s="11">
        <v>0</v>
      </c>
      <c r="Y24" s="11">
        <v>11.557158152528398</v>
      </c>
      <c r="Z24" s="11">
        <v>0</v>
      </c>
      <c r="AA24" s="11">
        <v>0</v>
      </c>
      <c r="AB24" s="11">
        <v>0</v>
      </c>
      <c r="AC24" s="11">
        <v>9.613940952779453</v>
      </c>
      <c r="AD24" s="11">
        <v>0</v>
      </c>
      <c r="AE24" s="11">
        <v>0</v>
      </c>
      <c r="AF24" s="11">
        <v>0</v>
      </c>
      <c r="AG24" s="11"/>
      <c r="AH24" s="11">
        <v>0.48241997612513382</v>
      </c>
      <c r="AI24" s="11"/>
      <c r="AJ24" s="11">
        <v>0</v>
      </c>
      <c r="AL24" s="11">
        <f>V24+W24</f>
        <v>1.9567544949973541</v>
      </c>
      <c r="AM24" s="11">
        <f>SUM(Z24:AF24)+AH24+AJ24</f>
        <v>10.096360928904588</v>
      </c>
      <c r="AN24" s="11">
        <f t="shared" si="4"/>
        <v>100.00000000000001</v>
      </c>
      <c r="AO24" s="9">
        <v>3.9836567926455571</v>
      </c>
      <c r="AP24" s="9">
        <v>0</v>
      </c>
      <c r="AQ24" s="9">
        <v>15.553121577217963</v>
      </c>
      <c r="AR24" s="9">
        <v>10.460637237407239</v>
      </c>
      <c r="AS24" s="9">
        <v>0</v>
      </c>
      <c r="AT24" s="9">
        <v>0</v>
      </c>
      <c r="AU24" s="9">
        <v>0</v>
      </c>
      <c r="AV24" s="9">
        <v>0</v>
      </c>
      <c r="AW24" s="9">
        <v>2.2422683584183516</v>
      </c>
      <c r="AX24" s="9">
        <v>65.0110144356794</v>
      </c>
      <c r="AY24" s="9">
        <v>0.36181498209385038</v>
      </c>
      <c r="AZ24" s="9">
        <v>1.7979989416296442</v>
      </c>
      <c r="BA24" s="9">
        <v>0</v>
      </c>
      <c r="BB24" s="9">
        <v>0</v>
      </c>
      <c r="BC24" s="9"/>
      <c r="BD24" s="9">
        <v>0.58948767490800791</v>
      </c>
      <c r="BE24" t="s">
        <v>20</v>
      </c>
      <c r="BF24" s="11">
        <f t="shared" si="10"/>
        <v>15.553121577217963</v>
      </c>
      <c r="BG24" s="11">
        <f t="shared" si="11"/>
        <v>0</v>
      </c>
      <c r="BH24" s="11">
        <f t="shared" si="12"/>
        <v>69.413096717821247</v>
      </c>
      <c r="BI24" s="11">
        <f t="shared" si="13"/>
        <v>0.58948767490800791</v>
      </c>
      <c r="BL24" t="s">
        <v>587</v>
      </c>
    </row>
    <row r="25" spans="1:64" x14ac:dyDescent="0.25">
      <c r="A25">
        <v>2013</v>
      </c>
      <c r="B25" t="s">
        <v>616</v>
      </c>
      <c r="C25" t="s">
        <v>28</v>
      </c>
      <c r="D25" s="15">
        <v>60621</v>
      </c>
      <c r="E25" t="s">
        <v>257</v>
      </c>
      <c r="F25" t="s">
        <v>816</v>
      </c>
      <c r="G25" t="s">
        <v>226</v>
      </c>
      <c r="H25" t="s">
        <v>20</v>
      </c>
      <c r="I25" t="s">
        <v>736</v>
      </c>
      <c r="J25">
        <v>1991</v>
      </c>
      <c r="K25">
        <f t="shared" si="0"/>
        <v>22</v>
      </c>
      <c r="L25" t="s">
        <v>742</v>
      </c>
      <c r="M25" t="s">
        <v>743</v>
      </c>
      <c r="O25" s="2">
        <v>45000000</v>
      </c>
      <c r="P25" s="2">
        <v>45000000</v>
      </c>
      <c r="Q25" s="2">
        <v>45000000</v>
      </c>
      <c r="R25" s="3">
        <f t="shared" si="9"/>
        <v>1</v>
      </c>
      <c r="S25" s="5">
        <f>SUM(T25:AJ25)</f>
        <v>100</v>
      </c>
      <c r="T25" s="5">
        <v>100</v>
      </c>
      <c r="U25" s="5">
        <v>0</v>
      </c>
      <c r="V25" s="5">
        <v>0</v>
      </c>
      <c r="W25" s="5">
        <v>0</v>
      </c>
      <c r="X25" s="5">
        <v>0</v>
      </c>
      <c r="Y25" s="5">
        <v>0</v>
      </c>
      <c r="Z25" s="5">
        <v>0</v>
      </c>
      <c r="AA25" s="5">
        <v>0</v>
      </c>
      <c r="AB25" s="5">
        <v>0</v>
      </c>
      <c r="AC25" s="5">
        <v>0</v>
      </c>
      <c r="AD25" s="5"/>
      <c r="AE25" s="5">
        <v>0</v>
      </c>
      <c r="AF25" s="5">
        <v>0</v>
      </c>
      <c r="AG25" s="5" t="s">
        <v>20</v>
      </c>
      <c r="AH25" s="5">
        <v>0</v>
      </c>
      <c r="AI25" s="5" t="s">
        <v>20</v>
      </c>
      <c r="AJ25" s="5">
        <v>0</v>
      </c>
      <c r="AK25" s="5" t="s">
        <v>20</v>
      </c>
      <c r="AL25" s="11">
        <f>V25+W25</f>
        <v>0</v>
      </c>
      <c r="AM25" s="11">
        <f>SUM(Z25:AF25)+AH25+AJ25</f>
        <v>0</v>
      </c>
      <c r="AN25" s="11">
        <f t="shared" si="4"/>
        <v>100</v>
      </c>
      <c r="AO25" s="9">
        <v>0</v>
      </c>
      <c r="AP25" s="9">
        <v>60</v>
      </c>
      <c r="AQ25" s="18">
        <v>40</v>
      </c>
      <c r="AR25" s="11">
        <v>0</v>
      </c>
      <c r="AS25" s="11">
        <v>0</v>
      </c>
      <c r="AU25" s="11">
        <v>0</v>
      </c>
      <c r="AV25" s="11">
        <v>0</v>
      </c>
      <c r="AW25" s="11">
        <v>0</v>
      </c>
      <c r="AX25" s="11">
        <v>0</v>
      </c>
      <c r="AY25" s="11">
        <v>0</v>
      </c>
      <c r="BB25" s="11">
        <v>0</v>
      </c>
      <c r="BC25" t="s">
        <v>20</v>
      </c>
      <c r="BD25" s="11">
        <v>0</v>
      </c>
      <c r="BE25" t="s">
        <v>20</v>
      </c>
      <c r="BF25" s="11">
        <f t="shared" si="10"/>
        <v>100</v>
      </c>
      <c r="BG25" s="11">
        <f t="shared" si="11"/>
        <v>0</v>
      </c>
      <c r="BH25" s="11">
        <f t="shared" si="12"/>
        <v>0</v>
      </c>
      <c r="BI25" s="11">
        <f t="shared" si="13"/>
        <v>0</v>
      </c>
      <c r="BL25" t="s">
        <v>588</v>
      </c>
    </row>
    <row r="26" spans="1:64" x14ac:dyDescent="0.25">
      <c r="A26">
        <v>2013</v>
      </c>
      <c r="B26" t="s">
        <v>631</v>
      </c>
      <c r="C26" t="s">
        <v>80</v>
      </c>
      <c r="D26" s="15">
        <v>45701</v>
      </c>
      <c r="E26" t="s">
        <v>257</v>
      </c>
      <c r="F26" t="s">
        <v>816</v>
      </c>
      <c r="G26" t="s">
        <v>224</v>
      </c>
      <c r="H26" t="s">
        <v>20</v>
      </c>
      <c r="I26" t="s">
        <v>224</v>
      </c>
      <c r="J26">
        <v>1996</v>
      </c>
      <c r="K26">
        <f t="shared" si="0"/>
        <v>17</v>
      </c>
      <c r="L26" t="s">
        <v>741</v>
      </c>
      <c r="M26" t="s">
        <v>743</v>
      </c>
      <c r="O26" s="2">
        <v>76329</v>
      </c>
      <c r="P26" s="2">
        <v>6425000</v>
      </c>
      <c r="Q26" s="2">
        <v>77405</v>
      </c>
      <c r="R26" s="3">
        <f t="shared" si="9"/>
        <v>1.0140968701279984</v>
      </c>
      <c r="S26" s="5">
        <f>SUM(T26:AJ26)</f>
        <v>100</v>
      </c>
      <c r="T26" s="5">
        <v>6</v>
      </c>
      <c r="U26" s="5">
        <v>8</v>
      </c>
      <c r="V26" s="5">
        <v>0</v>
      </c>
      <c r="W26" s="5">
        <v>0</v>
      </c>
      <c r="X26" s="5">
        <v>0</v>
      </c>
      <c r="Y26" s="5">
        <v>0</v>
      </c>
      <c r="Z26" s="5">
        <v>0</v>
      </c>
      <c r="AA26" s="5">
        <v>18</v>
      </c>
      <c r="AB26" s="5">
        <v>0</v>
      </c>
      <c r="AC26" s="5">
        <v>68</v>
      </c>
      <c r="AD26" s="5"/>
      <c r="AE26" s="5">
        <v>0</v>
      </c>
      <c r="AF26" s="5">
        <v>0</v>
      </c>
      <c r="AG26" s="5" t="s">
        <v>20</v>
      </c>
      <c r="AH26" s="5">
        <v>0</v>
      </c>
      <c r="AI26" s="5" t="s">
        <v>20</v>
      </c>
      <c r="AJ26" s="5">
        <v>0</v>
      </c>
      <c r="AK26" s="5" t="s">
        <v>20</v>
      </c>
      <c r="AL26" s="11">
        <f>V26+W26</f>
        <v>0</v>
      </c>
      <c r="AM26" s="11">
        <f>SUM(Z26:AF26)+AH26+AJ26</f>
        <v>86</v>
      </c>
      <c r="AN26" s="11">
        <f t="shared" si="4"/>
        <v>100</v>
      </c>
      <c r="AO26" s="9">
        <v>10</v>
      </c>
      <c r="AP26" s="9">
        <v>43</v>
      </c>
      <c r="AQ26" s="18">
        <v>25</v>
      </c>
      <c r="AR26" s="11">
        <v>20</v>
      </c>
      <c r="AS26" s="11">
        <v>0</v>
      </c>
      <c r="AU26" s="11">
        <v>0</v>
      </c>
      <c r="AV26" s="11">
        <v>0</v>
      </c>
      <c r="AW26" s="11">
        <v>2</v>
      </c>
      <c r="AX26" s="11">
        <v>0</v>
      </c>
      <c r="AY26" s="11">
        <v>0</v>
      </c>
      <c r="BB26" s="11">
        <v>0</v>
      </c>
      <c r="BC26" t="s">
        <v>20</v>
      </c>
      <c r="BD26" s="11">
        <v>0</v>
      </c>
      <c r="BE26" t="s">
        <v>20</v>
      </c>
      <c r="BF26" s="11">
        <f t="shared" si="10"/>
        <v>68</v>
      </c>
      <c r="BG26" s="11">
        <f t="shared" si="11"/>
        <v>0</v>
      </c>
      <c r="BH26" s="11">
        <f t="shared" si="12"/>
        <v>2</v>
      </c>
      <c r="BI26" s="11">
        <f t="shared" si="13"/>
        <v>0</v>
      </c>
      <c r="BL26" t="s">
        <v>588</v>
      </c>
    </row>
    <row r="27" spans="1:64" x14ac:dyDescent="0.25">
      <c r="A27">
        <v>2013</v>
      </c>
      <c r="B27" t="s">
        <v>592</v>
      </c>
      <c r="C27" t="s">
        <v>40</v>
      </c>
      <c r="D27" s="15">
        <v>48381</v>
      </c>
      <c r="E27" t="s">
        <v>257</v>
      </c>
      <c r="F27" t="s">
        <v>816</v>
      </c>
      <c r="G27" t="s">
        <v>224</v>
      </c>
      <c r="H27" t="s">
        <v>20</v>
      </c>
      <c r="I27" t="s">
        <v>224</v>
      </c>
      <c r="J27">
        <v>1891</v>
      </c>
      <c r="K27">
        <f t="shared" si="0"/>
        <v>122</v>
      </c>
      <c r="L27" t="s">
        <v>742</v>
      </c>
      <c r="M27" t="s">
        <v>743</v>
      </c>
      <c r="O27" s="2">
        <v>3352000</v>
      </c>
      <c r="P27" s="2">
        <v>903000</v>
      </c>
      <c r="Q27" s="2">
        <v>3197456</v>
      </c>
      <c r="R27" s="3">
        <f t="shared" si="9"/>
        <v>0.95389498806682582</v>
      </c>
      <c r="AL27" s="11"/>
      <c r="AM27" s="11"/>
      <c r="AN27" s="11">
        <f t="shared" si="4"/>
        <v>100</v>
      </c>
      <c r="AO27" s="9">
        <v>0</v>
      </c>
      <c r="AP27" s="9">
        <v>0</v>
      </c>
      <c r="AQ27" s="18">
        <v>0</v>
      </c>
      <c r="AR27" s="11">
        <v>0</v>
      </c>
      <c r="AS27" s="11">
        <v>0</v>
      </c>
      <c r="AU27" s="11">
        <v>0</v>
      </c>
      <c r="AV27" s="11">
        <v>0</v>
      </c>
      <c r="AW27" s="11">
        <v>0</v>
      </c>
      <c r="AX27" s="11">
        <v>0</v>
      </c>
      <c r="AY27" s="11">
        <v>0</v>
      </c>
      <c r="BB27" s="11">
        <v>100</v>
      </c>
      <c r="BC27" t="s">
        <v>713</v>
      </c>
      <c r="BD27" s="11">
        <v>0</v>
      </c>
      <c r="BE27" t="s">
        <v>20</v>
      </c>
      <c r="BF27" s="11">
        <f t="shared" si="10"/>
        <v>0</v>
      </c>
      <c r="BG27" s="11">
        <f t="shared" si="11"/>
        <v>0</v>
      </c>
      <c r="BH27" s="11">
        <f t="shared" si="12"/>
        <v>0</v>
      </c>
      <c r="BI27" s="11">
        <f t="shared" si="13"/>
        <v>100</v>
      </c>
      <c r="BL27" t="s">
        <v>586</v>
      </c>
    </row>
    <row r="28" spans="1:64" x14ac:dyDescent="0.25">
      <c r="A28">
        <v>2013</v>
      </c>
      <c r="B28" t="s">
        <v>638</v>
      </c>
      <c r="C28" t="s">
        <v>42</v>
      </c>
      <c r="D28" s="15">
        <v>15206</v>
      </c>
      <c r="E28" t="s">
        <v>261</v>
      </c>
      <c r="F28" t="s">
        <v>817</v>
      </c>
      <c r="G28" t="s">
        <v>227</v>
      </c>
      <c r="H28" t="s">
        <v>20</v>
      </c>
      <c r="I28" t="s">
        <v>733</v>
      </c>
      <c r="J28">
        <v>1999</v>
      </c>
      <c r="K28">
        <f t="shared" si="0"/>
        <v>14</v>
      </c>
      <c r="L28" t="s">
        <v>740</v>
      </c>
      <c r="M28" t="s">
        <v>743</v>
      </c>
      <c r="O28" s="2">
        <v>1438000</v>
      </c>
      <c r="P28" s="2">
        <v>1431000</v>
      </c>
      <c r="Q28" s="2">
        <v>1437950</v>
      </c>
      <c r="R28" s="3">
        <f t="shared" si="9"/>
        <v>0.99996522948539635</v>
      </c>
      <c r="S28" s="5">
        <f t="shared" ref="S28:S44" si="14">SUM(T28:AJ28)</f>
        <v>100</v>
      </c>
      <c r="T28" s="11">
        <v>71.083158630328441</v>
      </c>
      <c r="U28" s="11">
        <v>0.69881201956673655</v>
      </c>
      <c r="V28" s="11">
        <v>19.007686932215233</v>
      </c>
      <c r="W28" s="11">
        <v>0</v>
      </c>
      <c r="X28" s="11">
        <v>6.2893081761006293</v>
      </c>
      <c r="Y28" s="11">
        <v>0.69881201956673655</v>
      </c>
      <c r="Z28" s="11">
        <v>0.13976240391334729</v>
      </c>
      <c r="AA28" s="11">
        <v>0.13976240391334729</v>
      </c>
      <c r="AB28" s="11">
        <v>0.19566736547868621</v>
      </c>
      <c r="AC28" s="11">
        <v>1.4675052410901468</v>
      </c>
      <c r="AD28" s="11">
        <v>0</v>
      </c>
      <c r="AE28" s="11">
        <v>0.27952480782669459</v>
      </c>
      <c r="AF28" s="11">
        <v>0</v>
      </c>
      <c r="AG28" s="11"/>
      <c r="AH28" s="11">
        <v>0</v>
      </c>
      <c r="AI28" s="11"/>
      <c r="AJ28" s="11">
        <v>0</v>
      </c>
      <c r="AL28" s="11">
        <f t="shared" ref="AL28:AL44" si="15">V28+W28</f>
        <v>19.007686932215233</v>
      </c>
      <c r="AM28" s="11">
        <f t="shared" ref="AM28:AM44" si="16">SUM(Z28:AF28)+AH28+AJ28</f>
        <v>2.2222222222222223</v>
      </c>
      <c r="AN28" s="11">
        <f t="shared" si="4"/>
        <v>100</v>
      </c>
      <c r="AO28" s="9">
        <v>38.434661076170514</v>
      </c>
      <c r="AP28" s="9">
        <v>0</v>
      </c>
      <c r="AQ28" s="9">
        <v>8.7770789657582107</v>
      </c>
      <c r="AR28" s="9">
        <v>51.809923130677845</v>
      </c>
      <c r="AS28" s="9">
        <v>0</v>
      </c>
      <c r="AT28" s="9">
        <v>0</v>
      </c>
      <c r="AU28" s="9">
        <v>0</v>
      </c>
      <c r="AV28" s="9">
        <v>0</v>
      </c>
      <c r="AW28" s="9">
        <v>0.55904961565338918</v>
      </c>
      <c r="AX28" s="9">
        <v>0.41928721174004197</v>
      </c>
      <c r="AY28" s="9">
        <v>0</v>
      </c>
      <c r="AZ28" s="9">
        <v>0</v>
      </c>
      <c r="BA28" s="9">
        <v>0</v>
      </c>
      <c r="BB28" s="9">
        <v>0</v>
      </c>
      <c r="BC28" s="9"/>
      <c r="BD28" s="9">
        <v>0</v>
      </c>
      <c r="BE28" t="s">
        <v>20</v>
      </c>
      <c r="BF28" s="11">
        <f t="shared" si="10"/>
        <v>8.7770789657582107</v>
      </c>
      <c r="BG28" s="11">
        <f t="shared" si="11"/>
        <v>0</v>
      </c>
      <c r="BH28" s="11">
        <f t="shared" si="12"/>
        <v>0.9783368273934312</v>
      </c>
      <c r="BI28" s="11">
        <f t="shared" si="13"/>
        <v>0</v>
      </c>
      <c r="BL28" t="s">
        <v>588</v>
      </c>
    </row>
    <row r="29" spans="1:64" x14ac:dyDescent="0.25">
      <c r="A29">
        <v>2013</v>
      </c>
      <c r="B29" t="s">
        <v>622</v>
      </c>
      <c r="C29" t="s">
        <v>42</v>
      </c>
      <c r="D29" s="15">
        <v>17229</v>
      </c>
      <c r="E29" t="s">
        <v>261</v>
      </c>
      <c r="F29" t="s">
        <v>817</v>
      </c>
      <c r="G29" t="s">
        <v>227</v>
      </c>
      <c r="H29" t="s">
        <v>20</v>
      </c>
      <c r="I29" t="s">
        <v>733</v>
      </c>
      <c r="J29">
        <v>1988</v>
      </c>
      <c r="K29">
        <f t="shared" si="0"/>
        <v>25</v>
      </c>
      <c r="L29" t="s">
        <v>742</v>
      </c>
      <c r="M29" t="s">
        <v>743</v>
      </c>
      <c r="O29" s="2">
        <v>2700000</v>
      </c>
      <c r="P29" s="2">
        <v>2700000</v>
      </c>
      <c r="S29" s="5">
        <f t="shared" si="14"/>
        <v>100</v>
      </c>
      <c r="T29" s="11">
        <v>96.296296296296291</v>
      </c>
      <c r="U29" s="11">
        <v>0</v>
      </c>
      <c r="V29" s="11">
        <v>0</v>
      </c>
      <c r="W29" s="11">
        <v>0</v>
      </c>
      <c r="X29" s="11">
        <v>0</v>
      </c>
      <c r="Y29" s="11">
        <v>3.7037037037037033</v>
      </c>
      <c r="Z29" s="11">
        <v>0</v>
      </c>
      <c r="AA29" s="11">
        <v>0</v>
      </c>
      <c r="AB29" s="11">
        <v>0</v>
      </c>
      <c r="AC29" s="11">
        <v>0</v>
      </c>
      <c r="AD29" s="11">
        <v>0</v>
      </c>
      <c r="AE29" s="11">
        <v>0</v>
      </c>
      <c r="AF29" s="11">
        <v>0</v>
      </c>
      <c r="AG29" s="11"/>
      <c r="AH29" s="11">
        <v>0</v>
      </c>
      <c r="AI29" s="11"/>
      <c r="AJ29" s="11">
        <v>0</v>
      </c>
      <c r="AK29" s="11"/>
      <c r="AL29" s="11">
        <f t="shared" si="15"/>
        <v>0</v>
      </c>
      <c r="AM29" s="11">
        <f t="shared" si="16"/>
        <v>0</v>
      </c>
      <c r="AN29" s="11">
        <f t="shared" si="4"/>
        <v>100</v>
      </c>
      <c r="AO29" s="9">
        <v>20</v>
      </c>
      <c r="AP29" s="9">
        <v>5</v>
      </c>
      <c r="AQ29" s="18">
        <v>26</v>
      </c>
      <c r="AR29" s="11">
        <v>35</v>
      </c>
      <c r="AS29" s="11">
        <v>4</v>
      </c>
      <c r="AU29" s="11">
        <v>0</v>
      </c>
      <c r="AV29" s="11">
        <v>0</v>
      </c>
      <c r="AW29" s="11">
        <v>0</v>
      </c>
      <c r="AX29" s="11">
        <v>10</v>
      </c>
      <c r="AY29" s="11">
        <v>0</v>
      </c>
      <c r="BB29" s="11">
        <v>0</v>
      </c>
      <c r="BC29" t="s">
        <v>20</v>
      </c>
      <c r="BD29" s="11">
        <v>0</v>
      </c>
      <c r="BE29" t="s">
        <v>20</v>
      </c>
      <c r="BF29" s="11">
        <f t="shared" si="10"/>
        <v>31</v>
      </c>
      <c r="BG29" s="11">
        <f t="shared" si="11"/>
        <v>4</v>
      </c>
      <c r="BH29" s="11">
        <f t="shared" si="12"/>
        <v>10</v>
      </c>
      <c r="BI29" s="11">
        <f t="shared" si="13"/>
        <v>0</v>
      </c>
      <c r="BL29" t="s">
        <v>588</v>
      </c>
    </row>
    <row r="30" spans="1:64" x14ac:dyDescent="0.25">
      <c r="A30">
        <v>2013</v>
      </c>
      <c r="B30" t="s">
        <v>671</v>
      </c>
      <c r="C30" t="s">
        <v>42</v>
      </c>
      <c r="D30" s="15">
        <v>16335</v>
      </c>
      <c r="E30" t="s">
        <v>261</v>
      </c>
      <c r="F30" t="s">
        <v>817</v>
      </c>
      <c r="G30" t="s">
        <v>735</v>
      </c>
      <c r="H30" t="s">
        <v>20</v>
      </c>
      <c r="I30" t="s">
        <v>733</v>
      </c>
      <c r="J30">
        <v>1870</v>
      </c>
      <c r="K30">
        <f t="shared" si="0"/>
        <v>143</v>
      </c>
      <c r="L30" t="s">
        <v>742</v>
      </c>
      <c r="M30" t="s">
        <v>743</v>
      </c>
      <c r="O30" s="2">
        <v>300000</v>
      </c>
      <c r="P30" s="2">
        <v>219000</v>
      </c>
      <c r="Q30" s="2">
        <v>119365</v>
      </c>
      <c r="R30" s="3">
        <f t="shared" ref="R30:R41" si="17">Q30/O30</f>
        <v>0.39788333333333331</v>
      </c>
      <c r="S30" s="5">
        <f t="shared" si="14"/>
        <v>100</v>
      </c>
      <c r="T30" s="5">
        <v>20</v>
      </c>
      <c r="U30" s="5">
        <v>2</v>
      </c>
      <c r="V30" s="5">
        <v>18</v>
      </c>
      <c r="W30" s="5">
        <v>0</v>
      </c>
      <c r="X30" s="5">
        <v>20</v>
      </c>
      <c r="Y30" s="5">
        <v>5</v>
      </c>
      <c r="Z30" s="5">
        <v>20</v>
      </c>
      <c r="AA30" s="5">
        <v>2</v>
      </c>
      <c r="AB30" s="5">
        <v>2</v>
      </c>
      <c r="AC30" s="5">
        <v>10</v>
      </c>
      <c r="AD30" s="5">
        <v>0</v>
      </c>
      <c r="AE30" s="5">
        <v>1</v>
      </c>
      <c r="AF30" s="5">
        <v>0</v>
      </c>
      <c r="AG30" s="5" t="s">
        <v>20</v>
      </c>
      <c r="AH30" s="5">
        <v>0</v>
      </c>
      <c r="AI30" s="5" t="s">
        <v>20</v>
      </c>
      <c r="AJ30" s="5">
        <v>0</v>
      </c>
      <c r="AK30" s="5" t="s">
        <v>20</v>
      </c>
      <c r="AL30" s="11">
        <f t="shared" si="15"/>
        <v>18</v>
      </c>
      <c r="AM30" s="11">
        <f t="shared" si="16"/>
        <v>35</v>
      </c>
      <c r="AN30" s="11">
        <f t="shared" si="4"/>
        <v>100</v>
      </c>
      <c r="AO30" s="9">
        <v>100</v>
      </c>
      <c r="AP30" s="9">
        <v>0</v>
      </c>
      <c r="AQ30" s="18">
        <v>0</v>
      </c>
      <c r="AR30" s="11">
        <v>0</v>
      </c>
      <c r="AS30" s="11">
        <v>0</v>
      </c>
      <c r="AU30" s="11">
        <v>0</v>
      </c>
      <c r="AV30" s="11">
        <v>0</v>
      </c>
      <c r="AW30" s="11">
        <v>0</v>
      </c>
      <c r="AX30" s="11">
        <v>0</v>
      </c>
      <c r="AY30" s="11">
        <v>0</v>
      </c>
      <c r="BB30" s="11">
        <v>0</v>
      </c>
      <c r="BC30" t="s">
        <v>20</v>
      </c>
      <c r="BD30" s="11">
        <v>0</v>
      </c>
      <c r="BE30" t="s">
        <v>20</v>
      </c>
      <c r="BF30" s="11">
        <f t="shared" si="10"/>
        <v>0</v>
      </c>
      <c r="BG30" s="11">
        <f t="shared" si="11"/>
        <v>0</v>
      </c>
      <c r="BH30" s="11">
        <f t="shared" si="12"/>
        <v>0</v>
      </c>
      <c r="BI30" s="11">
        <f t="shared" si="13"/>
        <v>0</v>
      </c>
      <c r="BL30" t="s">
        <v>588</v>
      </c>
    </row>
    <row r="31" spans="1:64" x14ac:dyDescent="0.25">
      <c r="A31">
        <v>2013</v>
      </c>
      <c r="B31" t="s">
        <v>696</v>
      </c>
      <c r="C31" t="s">
        <v>34</v>
      </c>
      <c r="D31" s="15">
        <v>87508</v>
      </c>
      <c r="E31" t="s">
        <v>254</v>
      </c>
      <c r="F31" t="s">
        <v>818</v>
      </c>
      <c r="G31" t="s">
        <v>230</v>
      </c>
      <c r="H31" t="s">
        <v>20</v>
      </c>
      <c r="I31" t="s">
        <v>736</v>
      </c>
      <c r="J31">
        <v>1994</v>
      </c>
      <c r="K31">
        <f t="shared" si="0"/>
        <v>19</v>
      </c>
      <c r="L31" t="s">
        <v>741</v>
      </c>
      <c r="M31" t="s">
        <v>743</v>
      </c>
      <c r="O31" s="2">
        <v>185323</v>
      </c>
      <c r="P31" s="2">
        <v>185323</v>
      </c>
      <c r="Q31" s="2">
        <v>61557.590000000004</v>
      </c>
      <c r="R31" s="3">
        <f t="shared" si="17"/>
        <v>0.33216378970769955</v>
      </c>
      <c r="S31" s="5">
        <f t="shared" si="14"/>
        <v>100</v>
      </c>
      <c r="T31" s="5">
        <v>70</v>
      </c>
      <c r="U31" s="5">
        <v>2</v>
      </c>
      <c r="V31" s="5">
        <v>6</v>
      </c>
      <c r="W31" s="5">
        <v>0</v>
      </c>
      <c r="X31" s="5">
        <v>6</v>
      </c>
      <c r="Y31" s="5">
        <v>6</v>
      </c>
      <c r="Z31" s="5">
        <v>10</v>
      </c>
      <c r="AA31" s="5">
        <v>0</v>
      </c>
      <c r="AB31" s="5">
        <v>0</v>
      </c>
      <c r="AC31" s="5">
        <v>0</v>
      </c>
      <c r="AD31" s="5">
        <v>0</v>
      </c>
      <c r="AE31" s="5">
        <v>0</v>
      </c>
      <c r="AF31" s="5">
        <v>0</v>
      </c>
      <c r="AG31" s="5" t="s">
        <v>20</v>
      </c>
      <c r="AH31" s="5">
        <v>0</v>
      </c>
      <c r="AI31" s="5" t="s">
        <v>20</v>
      </c>
      <c r="AJ31" s="5">
        <v>0</v>
      </c>
      <c r="AK31" s="5" t="s">
        <v>20</v>
      </c>
      <c r="AL31" s="11">
        <f t="shared" si="15"/>
        <v>6</v>
      </c>
      <c r="AM31" s="11">
        <f t="shared" si="16"/>
        <v>10</v>
      </c>
      <c r="AN31" s="11">
        <f t="shared" si="4"/>
        <v>100</v>
      </c>
      <c r="AO31" s="9">
        <v>70</v>
      </c>
      <c r="AP31" s="9">
        <v>0</v>
      </c>
      <c r="AQ31" s="18">
        <v>10</v>
      </c>
      <c r="AR31" s="11">
        <v>0</v>
      </c>
      <c r="AS31" s="11">
        <v>0</v>
      </c>
      <c r="AU31" s="11">
        <v>0</v>
      </c>
      <c r="AV31" s="11">
        <v>0</v>
      </c>
      <c r="AW31" s="11">
        <v>0</v>
      </c>
      <c r="AX31" s="11">
        <v>0</v>
      </c>
      <c r="AY31" s="11">
        <v>0</v>
      </c>
      <c r="BB31" s="11">
        <v>20</v>
      </c>
      <c r="BC31" t="s">
        <v>723</v>
      </c>
      <c r="BD31" s="11">
        <v>0</v>
      </c>
      <c r="BE31" t="s">
        <v>20</v>
      </c>
      <c r="BF31" s="11">
        <f t="shared" si="10"/>
        <v>10</v>
      </c>
      <c r="BG31" s="11">
        <f t="shared" si="11"/>
        <v>0</v>
      </c>
      <c r="BH31" s="11">
        <f t="shared" si="12"/>
        <v>0</v>
      </c>
      <c r="BI31" s="11">
        <f t="shared" si="13"/>
        <v>20</v>
      </c>
      <c r="BL31" t="s">
        <v>588</v>
      </c>
    </row>
    <row r="32" spans="1:64" x14ac:dyDescent="0.25">
      <c r="A32">
        <v>2013</v>
      </c>
      <c r="B32" t="s">
        <v>615</v>
      </c>
      <c r="C32" t="s">
        <v>101</v>
      </c>
      <c r="D32" s="13">
        <v>2762</v>
      </c>
      <c r="E32" t="s">
        <v>258</v>
      </c>
      <c r="F32" t="s">
        <v>817</v>
      </c>
      <c r="G32" t="s">
        <v>224</v>
      </c>
      <c r="H32" t="s">
        <v>20</v>
      </c>
      <c r="I32" t="s">
        <v>224</v>
      </c>
      <c r="J32">
        <v>1997</v>
      </c>
      <c r="K32">
        <f t="shared" si="0"/>
        <v>16</v>
      </c>
      <c r="L32" t="s">
        <v>741</v>
      </c>
      <c r="M32" t="s">
        <v>743</v>
      </c>
      <c r="O32" s="2">
        <v>3856685</v>
      </c>
      <c r="P32" s="2">
        <v>3427575</v>
      </c>
      <c r="Q32" s="2">
        <v>3651825</v>
      </c>
      <c r="R32" s="3">
        <f t="shared" si="17"/>
        <v>0.94688184282615773</v>
      </c>
      <c r="S32" s="5">
        <f t="shared" si="14"/>
        <v>100</v>
      </c>
      <c r="T32" s="11">
        <v>100</v>
      </c>
      <c r="U32" s="11">
        <v>0</v>
      </c>
      <c r="V32" s="11">
        <v>0</v>
      </c>
      <c r="W32" s="11">
        <v>0</v>
      </c>
      <c r="X32" s="11">
        <v>0</v>
      </c>
      <c r="Y32" s="11">
        <v>0</v>
      </c>
      <c r="Z32" s="11">
        <v>0</v>
      </c>
      <c r="AA32" s="11">
        <v>0</v>
      </c>
      <c r="AB32" s="11">
        <v>0</v>
      </c>
      <c r="AC32" s="11">
        <v>0</v>
      </c>
      <c r="AD32" s="11">
        <v>0</v>
      </c>
      <c r="AE32" s="11">
        <v>0</v>
      </c>
      <c r="AF32" s="11">
        <v>0</v>
      </c>
      <c r="AG32" s="11"/>
      <c r="AH32" s="11">
        <v>0</v>
      </c>
      <c r="AI32" s="11"/>
      <c r="AJ32" s="11">
        <v>0</v>
      </c>
      <c r="AL32" s="11">
        <f t="shared" si="15"/>
        <v>0</v>
      </c>
      <c r="AM32" s="11">
        <f t="shared" si="16"/>
        <v>0</v>
      </c>
      <c r="AN32" s="11">
        <f t="shared" si="4"/>
        <v>100</v>
      </c>
      <c r="AO32" s="9">
        <v>0</v>
      </c>
      <c r="AP32" s="9">
        <v>88.329941722646481</v>
      </c>
      <c r="AQ32" s="9">
        <v>0</v>
      </c>
      <c r="AR32" s="9">
        <v>0</v>
      </c>
      <c r="AS32" s="9">
        <v>11.670058277353522</v>
      </c>
      <c r="AT32" s="9">
        <v>0</v>
      </c>
      <c r="AU32" s="9">
        <v>0</v>
      </c>
      <c r="AV32" s="9">
        <v>0</v>
      </c>
      <c r="AW32" s="9">
        <v>0</v>
      </c>
      <c r="AX32" s="9">
        <v>0</v>
      </c>
      <c r="AY32" s="9">
        <v>0</v>
      </c>
      <c r="AZ32" s="9">
        <v>0</v>
      </c>
      <c r="BA32" s="9">
        <v>0</v>
      </c>
      <c r="BB32" s="9">
        <v>0</v>
      </c>
      <c r="BC32" s="9"/>
      <c r="BD32" s="9">
        <v>0</v>
      </c>
      <c r="BE32" t="s">
        <v>20</v>
      </c>
      <c r="BF32" s="11">
        <f t="shared" si="10"/>
        <v>88.329941722646481</v>
      </c>
      <c r="BG32" s="11">
        <f t="shared" si="11"/>
        <v>11.670058277353522</v>
      </c>
      <c r="BH32" s="11">
        <f t="shared" si="12"/>
        <v>0</v>
      </c>
      <c r="BI32" s="11">
        <f t="shared" si="13"/>
        <v>0</v>
      </c>
      <c r="BL32" t="s">
        <v>587</v>
      </c>
    </row>
    <row r="33" spans="1:64" x14ac:dyDescent="0.25">
      <c r="A33">
        <v>2013</v>
      </c>
      <c r="B33" t="s">
        <v>636</v>
      </c>
      <c r="C33" t="s">
        <v>101</v>
      </c>
      <c r="D33" s="13">
        <v>1301</v>
      </c>
      <c r="E33" t="s">
        <v>258</v>
      </c>
      <c r="F33" t="s">
        <v>817</v>
      </c>
      <c r="G33" t="s">
        <v>224</v>
      </c>
      <c r="H33" t="s">
        <v>20</v>
      </c>
      <c r="I33" t="s">
        <v>224</v>
      </c>
      <c r="J33">
        <v>2001</v>
      </c>
      <c r="K33">
        <f t="shared" si="0"/>
        <v>12</v>
      </c>
      <c r="L33" t="s">
        <v>740</v>
      </c>
      <c r="M33" t="s">
        <v>743</v>
      </c>
      <c r="O33" s="2">
        <v>542000</v>
      </c>
      <c r="P33" s="2">
        <v>176000</v>
      </c>
      <c r="Q33" s="2">
        <v>577500</v>
      </c>
      <c r="R33" s="3">
        <f t="shared" si="17"/>
        <v>1.0654981549815499</v>
      </c>
      <c r="S33" s="5">
        <f t="shared" si="14"/>
        <v>100</v>
      </c>
      <c r="T33" s="11">
        <v>0</v>
      </c>
      <c r="U33" s="11">
        <v>100</v>
      </c>
      <c r="V33" s="11">
        <v>0</v>
      </c>
      <c r="W33" s="11">
        <v>0</v>
      </c>
      <c r="X33" s="11">
        <v>0</v>
      </c>
      <c r="Y33" s="11">
        <v>0</v>
      </c>
      <c r="Z33" s="11">
        <v>0</v>
      </c>
      <c r="AA33" s="11">
        <v>0</v>
      </c>
      <c r="AB33" s="11">
        <v>0</v>
      </c>
      <c r="AC33" s="11">
        <v>0</v>
      </c>
      <c r="AD33" s="11">
        <v>0</v>
      </c>
      <c r="AE33" s="11">
        <v>0</v>
      </c>
      <c r="AF33" s="11">
        <v>0</v>
      </c>
      <c r="AG33" s="11"/>
      <c r="AH33" s="11">
        <v>0</v>
      </c>
      <c r="AI33" s="11"/>
      <c r="AJ33" s="11">
        <v>0</v>
      </c>
      <c r="AL33" s="11">
        <f t="shared" si="15"/>
        <v>0</v>
      </c>
      <c r="AM33" s="11">
        <f t="shared" si="16"/>
        <v>0</v>
      </c>
      <c r="AN33" s="11">
        <f t="shared" si="4"/>
        <v>100</v>
      </c>
      <c r="AO33" s="9">
        <v>0</v>
      </c>
      <c r="AP33" s="9">
        <v>0</v>
      </c>
      <c r="AQ33" s="9">
        <v>0</v>
      </c>
      <c r="AR33" s="9">
        <v>0</v>
      </c>
      <c r="AS33" s="9">
        <v>0</v>
      </c>
      <c r="AT33" s="9">
        <v>0</v>
      </c>
      <c r="AU33" s="9">
        <v>56.81818181818182</v>
      </c>
      <c r="AV33" s="9">
        <v>0</v>
      </c>
      <c r="AW33" s="9">
        <v>39.772727272727273</v>
      </c>
      <c r="AX33" s="9">
        <v>3.4090909090909087</v>
      </c>
      <c r="AY33" s="9">
        <v>0</v>
      </c>
      <c r="AZ33" s="9">
        <v>0</v>
      </c>
      <c r="BA33" s="9">
        <v>0</v>
      </c>
      <c r="BB33" s="9">
        <v>0</v>
      </c>
      <c r="BC33" s="9"/>
      <c r="BD33" s="9">
        <v>0</v>
      </c>
      <c r="BE33" t="s">
        <v>20</v>
      </c>
      <c r="BF33" s="11">
        <f t="shared" si="10"/>
        <v>0</v>
      </c>
      <c r="BG33" s="11">
        <f t="shared" si="11"/>
        <v>0</v>
      </c>
      <c r="BH33" s="11">
        <f t="shared" si="12"/>
        <v>43.18181818181818</v>
      </c>
      <c r="BI33" s="11">
        <f t="shared" si="13"/>
        <v>0</v>
      </c>
      <c r="BL33" t="s">
        <v>587</v>
      </c>
    </row>
    <row r="34" spans="1:64" x14ac:dyDescent="0.25">
      <c r="A34">
        <v>2013</v>
      </c>
      <c r="B34" t="s">
        <v>637</v>
      </c>
      <c r="C34" t="s">
        <v>53</v>
      </c>
      <c r="D34" s="15">
        <v>5150</v>
      </c>
      <c r="E34" t="s">
        <v>258</v>
      </c>
      <c r="F34" t="s">
        <v>817</v>
      </c>
      <c r="G34" t="s">
        <v>232</v>
      </c>
      <c r="H34" t="s">
        <v>20</v>
      </c>
      <c r="I34" t="s">
        <v>736</v>
      </c>
      <c r="J34">
        <v>1978</v>
      </c>
      <c r="K34">
        <f t="shared" ref="K34:K65" si="18">2013-J34</f>
        <v>35</v>
      </c>
      <c r="L34" t="s">
        <v>742</v>
      </c>
      <c r="M34" t="s">
        <v>743</v>
      </c>
      <c r="O34" s="2">
        <v>54700000</v>
      </c>
      <c r="P34" s="2">
        <v>54700000</v>
      </c>
      <c r="Q34" s="2">
        <v>50660000</v>
      </c>
      <c r="R34" s="3">
        <f t="shared" si="17"/>
        <v>0.92614259597806214</v>
      </c>
      <c r="S34" s="5">
        <f t="shared" si="14"/>
        <v>100</v>
      </c>
      <c r="T34" s="5">
        <v>48</v>
      </c>
      <c r="U34" s="5">
        <v>0</v>
      </c>
      <c r="V34" s="5">
        <v>16</v>
      </c>
      <c r="W34" s="5">
        <v>18</v>
      </c>
      <c r="X34" s="5">
        <v>14</v>
      </c>
      <c r="Y34" s="5">
        <v>2</v>
      </c>
      <c r="Z34" s="5">
        <v>0</v>
      </c>
      <c r="AA34" s="5">
        <v>0</v>
      </c>
      <c r="AB34" s="5">
        <v>0</v>
      </c>
      <c r="AC34" s="5">
        <v>1</v>
      </c>
      <c r="AD34" s="5"/>
      <c r="AE34" s="5">
        <v>1</v>
      </c>
      <c r="AF34" s="5">
        <v>0</v>
      </c>
      <c r="AG34" s="5" t="s">
        <v>20</v>
      </c>
      <c r="AH34" s="5">
        <v>0</v>
      </c>
      <c r="AI34" s="5" t="s">
        <v>20</v>
      </c>
      <c r="AJ34" s="5">
        <v>0</v>
      </c>
      <c r="AK34" s="5" t="s">
        <v>20</v>
      </c>
      <c r="AL34" s="11">
        <f t="shared" si="15"/>
        <v>34</v>
      </c>
      <c r="AM34" s="11">
        <f t="shared" si="16"/>
        <v>2</v>
      </c>
      <c r="AN34" s="11">
        <f t="shared" si="4"/>
        <v>100</v>
      </c>
      <c r="AO34" s="9">
        <v>0</v>
      </c>
      <c r="AP34" s="9">
        <v>0</v>
      </c>
      <c r="AQ34" s="18">
        <v>26</v>
      </c>
      <c r="AR34" s="11">
        <v>50</v>
      </c>
      <c r="AS34" s="11">
        <v>0</v>
      </c>
      <c r="AU34" s="11">
        <v>1</v>
      </c>
      <c r="AV34" s="11">
        <v>0</v>
      </c>
      <c r="AW34" s="11">
        <v>2</v>
      </c>
      <c r="AX34" s="11">
        <v>12</v>
      </c>
      <c r="AY34" s="11">
        <v>6</v>
      </c>
      <c r="AZ34" s="11">
        <v>3</v>
      </c>
      <c r="BC34" t="s">
        <v>727</v>
      </c>
      <c r="BD34" s="11">
        <v>0</v>
      </c>
      <c r="BE34" t="s">
        <v>20</v>
      </c>
      <c r="BF34" s="11">
        <f t="shared" si="10"/>
        <v>26</v>
      </c>
      <c r="BG34" s="11">
        <f t="shared" si="11"/>
        <v>0</v>
      </c>
      <c r="BH34" s="11">
        <f t="shared" si="12"/>
        <v>23</v>
      </c>
      <c r="BI34" s="11">
        <f t="shared" si="13"/>
        <v>0</v>
      </c>
      <c r="BL34" t="s">
        <v>588</v>
      </c>
    </row>
    <row r="35" spans="1:64" x14ac:dyDescent="0.25">
      <c r="A35">
        <v>2013</v>
      </c>
      <c r="B35" t="s">
        <v>627</v>
      </c>
      <c r="C35" t="s">
        <v>101</v>
      </c>
      <c r="D35" s="13">
        <v>1945</v>
      </c>
      <c r="E35" t="s">
        <v>258</v>
      </c>
      <c r="F35" t="s">
        <v>817</v>
      </c>
      <c r="G35" t="s">
        <v>224</v>
      </c>
      <c r="H35" t="s">
        <v>700</v>
      </c>
      <c r="I35" t="s">
        <v>224</v>
      </c>
      <c r="J35">
        <v>1993</v>
      </c>
      <c r="K35">
        <f t="shared" si="18"/>
        <v>20</v>
      </c>
      <c r="L35" t="s">
        <v>741</v>
      </c>
      <c r="M35" t="s">
        <v>743</v>
      </c>
      <c r="O35" s="2">
        <v>461000</v>
      </c>
      <c r="P35" s="2">
        <v>460773</v>
      </c>
      <c r="Q35" s="2">
        <v>437381.68999999994</v>
      </c>
      <c r="R35" s="3">
        <f t="shared" si="17"/>
        <v>0.94876722342733177</v>
      </c>
      <c r="S35" s="5">
        <f t="shared" si="14"/>
        <v>100</v>
      </c>
      <c r="T35" s="5">
        <v>88</v>
      </c>
      <c r="U35" s="5">
        <v>0</v>
      </c>
      <c r="V35" s="5">
        <v>0</v>
      </c>
      <c r="W35" s="5">
        <v>0</v>
      </c>
      <c r="X35" s="5">
        <v>5</v>
      </c>
      <c r="Y35" s="5">
        <v>0</v>
      </c>
      <c r="Z35" s="5">
        <v>0</v>
      </c>
      <c r="AA35" s="5">
        <v>5</v>
      </c>
      <c r="AB35" s="5">
        <v>0</v>
      </c>
      <c r="AC35" s="5">
        <v>2</v>
      </c>
      <c r="AD35" s="5"/>
      <c r="AE35" s="5">
        <v>0</v>
      </c>
      <c r="AF35" s="5">
        <v>0</v>
      </c>
      <c r="AG35" s="5" t="s">
        <v>20</v>
      </c>
      <c r="AH35" s="5">
        <v>0</v>
      </c>
      <c r="AI35" s="5" t="s">
        <v>20</v>
      </c>
      <c r="AJ35" s="5">
        <v>0</v>
      </c>
      <c r="AK35" s="5" t="s">
        <v>20</v>
      </c>
      <c r="AL35" s="11">
        <f t="shared" si="15"/>
        <v>0</v>
      </c>
      <c r="AM35" s="11">
        <f t="shared" si="16"/>
        <v>7</v>
      </c>
      <c r="AN35" s="11">
        <f t="shared" si="4"/>
        <v>100</v>
      </c>
      <c r="AO35" s="9">
        <v>100</v>
      </c>
      <c r="AP35" s="9">
        <v>0</v>
      </c>
      <c r="AQ35" s="18">
        <v>0</v>
      </c>
      <c r="AR35" s="11">
        <v>0</v>
      </c>
      <c r="AS35" s="11">
        <v>0</v>
      </c>
      <c r="AU35" s="11">
        <v>0</v>
      </c>
      <c r="AV35" s="11">
        <v>0</v>
      </c>
      <c r="AW35" s="11">
        <v>0</v>
      </c>
      <c r="AX35" s="11">
        <v>0</v>
      </c>
      <c r="AY35" s="11">
        <v>0</v>
      </c>
      <c r="BB35" s="11">
        <v>0</v>
      </c>
      <c r="BC35" t="s">
        <v>20</v>
      </c>
      <c r="BD35" s="11">
        <v>0</v>
      </c>
      <c r="BE35" t="s">
        <v>20</v>
      </c>
      <c r="BF35" s="11">
        <f t="shared" si="10"/>
        <v>0</v>
      </c>
      <c r="BG35" s="11">
        <f t="shared" si="11"/>
        <v>0</v>
      </c>
      <c r="BH35" s="11">
        <f t="shared" si="12"/>
        <v>0</v>
      </c>
      <c r="BI35" s="11">
        <f t="shared" si="13"/>
        <v>0</v>
      </c>
      <c r="BL35" t="s">
        <v>588</v>
      </c>
    </row>
    <row r="36" spans="1:64" x14ac:dyDescent="0.25">
      <c r="A36">
        <v>2013</v>
      </c>
      <c r="B36" t="s">
        <v>660</v>
      </c>
      <c r="C36" t="s">
        <v>32</v>
      </c>
      <c r="D36" s="15">
        <v>90405</v>
      </c>
      <c r="E36" t="s">
        <v>253</v>
      </c>
      <c r="F36" t="s">
        <v>818</v>
      </c>
      <c r="G36" t="s">
        <v>735</v>
      </c>
      <c r="H36" t="s">
        <v>702</v>
      </c>
      <c r="I36" t="s">
        <v>733</v>
      </c>
      <c r="J36">
        <v>1981</v>
      </c>
      <c r="K36">
        <f t="shared" si="18"/>
        <v>32</v>
      </c>
      <c r="L36" t="s">
        <v>742</v>
      </c>
      <c r="M36" t="s">
        <v>743</v>
      </c>
      <c r="O36" s="2">
        <v>845000</v>
      </c>
      <c r="P36" s="2">
        <v>13000000</v>
      </c>
      <c r="Q36" s="2">
        <v>353700</v>
      </c>
      <c r="R36" s="3">
        <f t="shared" si="17"/>
        <v>0.41857988165680471</v>
      </c>
      <c r="S36" s="5">
        <f t="shared" si="14"/>
        <v>100.00000000000001</v>
      </c>
      <c r="T36" s="11">
        <v>73.12586923076924</v>
      </c>
      <c r="U36" s="11">
        <v>0</v>
      </c>
      <c r="V36" s="11">
        <v>4.8660461538461544</v>
      </c>
      <c r="W36" s="11">
        <v>0</v>
      </c>
      <c r="X36" s="11">
        <v>4.8660461538461544</v>
      </c>
      <c r="Y36" s="11">
        <v>0</v>
      </c>
      <c r="Z36" s="11">
        <v>0</v>
      </c>
      <c r="AA36" s="11">
        <v>0</v>
      </c>
      <c r="AB36" s="11">
        <v>0</v>
      </c>
      <c r="AC36" s="11">
        <v>12.101615384615384</v>
      </c>
      <c r="AD36" s="11">
        <v>0</v>
      </c>
      <c r="AE36" s="11">
        <v>5.0404230769230773</v>
      </c>
      <c r="AF36" s="11">
        <v>0</v>
      </c>
      <c r="AG36" s="11"/>
      <c r="AH36" s="11">
        <v>0</v>
      </c>
      <c r="AI36" s="11"/>
      <c r="AJ36" s="11">
        <v>0</v>
      </c>
      <c r="AL36" s="11">
        <f t="shared" si="15"/>
        <v>4.8660461538461544</v>
      </c>
      <c r="AM36" s="11">
        <f t="shared" si="16"/>
        <v>17.142038461538462</v>
      </c>
      <c r="AN36" s="11">
        <f t="shared" si="4"/>
        <v>100</v>
      </c>
      <c r="AO36" s="9">
        <v>91.723076923076917</v>
      </c>
      <c r="AP36" s="9">
        <v>0</v>
      </c>
      <c r="AQ36" s="9">
        <v>0</v>
      </c>
      <c r="AR36" s="9">
        <v>4</v>
      </c>
      <c r="AS36" s="9">
        <v>4</v>
      </c>
      <c r="AT36" s="9">
        <v>0</v>
      </c>
      <c r="AU36" s="9">
        <v>0</v>
      </c>
      <c r="AV36" s="9">
        <v>0</v>
      </c>
      <c r="AW36" s="9">
        <v>0.27692307692307688</v>
      </c>
      <c r="AX36" s="9">
        <v>0</v>
      </c>
      <c r="AY36" s="9">
        <v>0</v>
      </c>
      <c r="AZ36" s="9">
        <v>0</v>
      </c>
      <c r="BA36" s="9">
        <v>0</v>
      </c>
      <c r="BB36" s="9">
        <v>0</v>
      </c>
      <c r="BC36" s="9"/>
      <c r="BD36" s="9">
        <v>0</v>
      </c>
      <c r="BE36" t="s">
        <v>20</v>
      </c>
      <c r="BF36" s="11">
        <f t="shared" si="10"/>
        <v>0</v>
      </c>
      <c r="BG36" s="11">
        <f t="shared" si="11"/>
        <v>4</v>
      </c>
      <c r="BH36" s="11">
        <f t="shared" si="12"/>
        <v>0.27692307692307688</v>
      </c>
      <c r="BI36" s="11">
        <f t="shared" si="13"/>
        <v>0</v>
      </c>
      <c r="BL36" t="s">
        <v>588</v>
      </c>
    </row>
    <row r="37" spans="1:64" x14ac:dyDescent="0.25">
      <c r="A37">
        <v>2013</v>
      </c>
      <c r="B37" t="s">
        <v>668</v>
      </c>
      <c r="C37" t="s">
        <v>55</v>
      </c>
      <c r="D37" s="15">
        <v>97720</v>
      </c>
      <c r="E37" t="s">
        <v>253</v>
      </c>
      <c r="F37" t="s">
        <v>818</v>
      </c>
      <c r="G37" t="s">
        <v>227</v>
      </c>
      <c r="H37" t="s">
        <v>20</v>
      </c>
      <c r="I37" t="s">
        <v>733</v>
      </c>
      <c r="J37">
        <v>1986</v>
      </c>
      <c r="K37">
        <f t="shared" si="18"/>
        <v>27</v>
      </c>
      <c r="L37" t="s">
        <v>742</v>
      </c>
      <c r="M37" t="s">
        <v>743</v>
      </c>
      <c r="O37" s="2">
        <v>75000000</v>
      </c>
      <c r="P37" s="2">
        <v>75000000</v>
      </c>
      <c r="Q37" s="2">
        <v>74935000</v>
      </c>
      <c r="R37" s="3">
        <f t="shared" si="17"/>
        <v>0.99913333333333332</v>
      </c>
      <c r="S37" s="11">
        <f t="shared" si="14"/>
        <v>100</v>
      </c>
      <c r="T37" s="11">
        <v>0</v>
      </c>
      <c r="U37">
        <v>0</v>
      </c>
      <c r="V37">
        <v>100</v>
      </c>
      <c r="W37">
        <v>0</v>
      </c>
      <c r="X37">
        <v>0</v>
      </c>
      <c r="Y37">
        <v>0</v>
      </c>
      <c r="Z37">
        <v>0</v>
      </c>
      <c r="AA37">
        <v>0</v>
      </c>
      <c r="AB37">
        <v>0</v>
      </c>
      <c r="AC37">
        <v>0</v>
      </c>
      <c r="AD37">
        <v>0</v>
      </c>
      <c r="AE37">
        <v>0</v>
      </c>
      <c r="AF37">
        <v>0</v>
      </c>
      <c r="AH37">
        <v>0</v>
      </c>
      <c r="AJ37">
        <v>0</v>
      </c>
      <c r="AL37" s="11">
        <f t="shared" si="15"/>
        <v>100</v>
      </c>
      <c r="AM37" s="11">
        <f t="shared" si="16"/>
        <v>0</v>
      </c>
      <c r="AN37" s="11">
        <f t="shared" si="4"/>
        <v>100</v>
      </c>
      <c r="AO37" s="9">
        <v>0</v>
      </c>
      <c r="AP37" s="9">
        <v>68</v>
      </c>
      <c r="AQ37" s="18">
        <v>12</v>
      </c>
      <c r="AR37" s="11">
        <v>15</v>
      </c>
      <c r="AS37" s="11">
        <v>3</v>
      </c>
      <c r="AU37" s="11">
        <v>0</v>
      </c>
      <c r="AV37" s="11">
        <v>0</v>
      </c>
      <c r="AW37" s="11">
        <v>0</v>
      </c>
      <c r="AX37" s="11">
        <v>1</v>
      </c>
      <c r="AY37" s="11">
        <v>1</v>
      </c>
      <c r="BB37" s="11">
        <v>0</v>
      </c>
      <c r="BC37" t="s">
        <v>20</v>
      </c>
      <c r="BD37" s="11">
        <v>0</v>
      </c>
      <c r="BE37" t="s">
        <v>20</v>
      </c>
      <c r="BF37" s="11">
        <f t="shared" si="10"/>
        <v>80</v>
      </c>
      <c r="BG37" s="11">
        <f t="shared" si="11"/>
        <v>3</v>
      </c>
      <c r="BH37" s="11">
        <f t="shared" si="12"/>
        <v>2</v>
      </c>
      <c r="BI37" s="11">
        <f t="shared" si="13"/>
        <v>0</v>
      </c>
      <c r="BL37" t="s">
        <v>588</v>
      </c>
    </row>
    <row r="38" spans="1:64" x14ac:dyDescent="0.25">
      <c r="A38">
        <v>2013</v>
      </c>
      <c r="B38" t="s">
        <v>649</v>
      </c>
      <c r="C38" t="s">
        <v>32</v>
      </c>
      <c r="D38" s="15">
        <v>95076</v>
      </c>
      <c r="E38" t="s">
        <v>253</v>
      </c>
      <c r="F38" t="s">
        <v>818</v>
      </c>
      <c r="G38" t="s">
        <v>224</v>
      </c>
      <c r="H38" t="s">
        <v>20</v>
      </c>
      <c r="I38" t="s">
        <v>224</v>
      </c>
      <c r="J38">
        <v>2001</v>
      </c>
      <c r="K38">
        <f t="shared" si="18"/>
        <v>12</v>
      </c>
      <c r="L38" t="s">
        <v>740</v>
      </c>
      <c r="M38" t="s">
        <v>743</v>
      </c>
      <c r="O38" s="2">
        <v>4500000</v>
      </c>
      <c r="P38" s="2">
        <v>4500000</v>
      </c>
      <c r="Q38" s="2">
        <v>4373080.0299999993</v>
      </c>
      <c r="R38" s="3">
        <f t="shared" si="17"/>
        <v>0.97179556222222208</v>
      </c>
      <c r="S38" s="5">
        <f t="shared" si="14"/>
        <v>100</v>
      </c>
      <c r="T38" s="5">
        <v>100</v>
      </c>
      <c r="U38" s="5">
        <v>0</v>
      </c>
      <c r="V38" s="5">
        <v>0</v>
      </c>
      <c r="W38" s="5">
        <v>0</v>
      </c>
      <c r="X38" s="5">
        <v>0</v>
      </c>
      <c r="Y38" s="5">
        <v>0</v>
      </c>
      <c r="Z38" s="5">
        <v>0</v>
      </c>
      <c r="AA38" s="5">
        <v>0</v>
      </c>
      <c r="AB38" s="5">
        <v>0</v>
      </c>
      <c r="AC38" s="5">
        <v>0</v>
      </c>
      <c r="AD38" s="5"/>
      <c r="AE38" s="5">
        <v>0</v>
      </c>
      <c r="AF38" s="5">
        <v>0</v>
      </c>
      <c r="AG38" s="5" t="s">
        <v>20</v>
      </c>
      <c r="AH38" s="5">
        <v>0</v>
      </c>
      <c r="AI38" s="5" t="s">
        <v>20</v>
      </c>
      <c r="AJ38" s="5">
        <v>0</v>
      </c>
      <c r="AK38" s="5" t="s">
        <v>20</v>
      </c>
      <c r="AL38" s="11">
        <f t="shared" si="15"/>
        <v>0</v>
      </c>
      <c r="AM38" s="11">
        <f t="shared" si="16"/>
        <v>0</v>
      </c>
      <c r="AN38" s="11">
        <f t="shared" si="4"/>
        <v>100</v>
      </c>
      <c r="AO38" s="9">
        <v>0</v>
      </c>
      <c r="AP38" s="9">
        <v>10</v>
      </c>
      <c r="AQ38" s="18">
        <v>25</v>
      </c>
      <c r="AR38" s="11">
        <v>0</v>
      </c>
      <c r="AS38" s="11">
        <v>50</v>
      </c>
      <c r="AU38" s="11">
        <v>5</v>
      </c>
      <c r="AW38" s="11">
        <v>5</v>
      </c>
      <c r="AX38" s="11">
        <v>5</v>
      </c>
      <c r="AY38" s="11">
        <v>0</v>
      </c>
      <c r="BB38" s="11">
        <v>0</v>
      </c>
      <c r="BC38" t="s">
        <v>20</v>
      </c>
      <c r="BD38" s="11">
        <v>0</v>
      </c>
      <c r="BE38" t="s">
        <v>20</v>
      </c>
      <c r="BF38" s="11">
        <f t="shared" si="10"/>
        <v>35</v>
      </c>
      <c r="BG38" s="11">
        <f t="shared" si="11"/>
        <v>50</v>
      </c>
      <c r="BH38" s="11">
        <f t="shared" si="12"/>
        <v>10</v>
      </c>
      <c r="BI38" s="11">
        <f t="shared" si="13"/>
        <v>0</v>
      </c>
      <c r="BL38" t="s">
        <v>587</v>
      </c>
    </row>
    <row r="39" spans="1:64" x14ac:dyDescent="0.25">
      <c r="A39">
        <v>2013</v>
      </c>
      <c r="B39" t="s">
        <v>607</v>
      </c>
      <c r="C39" t="s">
        <v>32</v>
      </c>
      <c r="D39" s="15">
        <v>95472</v>
      </c>
      <c r="E39" t="s">
        <v>253</v>
      </c>
      <c r="F39" t="s">
        <v>818</v>
      </c>
      <c r="G39" t="s">
        <v>226</v>
      </c>
      <c r="H39" t="s">
        <v>20</v>
      </c>
      <c r="I39" t="s">
        <v>736</v>
      </c>
      <c r="J39">
        <v>1996</v>
      </c>
      <c r="K39">
        <f t="shared" si="18"/>
        <v>17</v>
      </c>
      <c r="L39" t="s">
        <v>741</v>
      </c>
      <c r="M39" t="s">
        <v>743</v>
      </c>
      <c r="O39" s="2">
        <v>600000</v>
      </c>
      <c r="P39" s="2">
        <v>600000</v>
      </c>
      <c r="Q39" s="2">
        <v>576100</v>
      </c>
      <c r="R39" s="3">
        <f t="shared" si="17"/>
        <v>0.96016666666666661</v>
      </c>
      <c r="S39" s="5">
        <f t="shared" si="14"/>
        <v>100.00000000000001</v>
      </c>
      <c r="T39" s="11">
        <v>69</v>
      </c>
      <c r="U39" s="11">
        <v>0</v>
      </c>
      <c r="V39" s="11">
        <v>0</v>
      </c>
      <c r="W39" s="11">
        <v>0</v>
      </c>
      <c r="X39" s="11">
        <v>23.833333333333336</v>
      </c>
      <c r="Y39" s="11">
        <v>0</v>
      </c>
      <c r="Z39" s="11">
        <v>0.5</v>
      </c>
      <c r="AA39" s="11">
        <v>0</v>
      </c>
      <c r="AB39" s="11">
        <v>0</v>
      </c>
      <c r="AC39" s="11">
        <v>5</v>
      </c>
      <c r="AD39" s="11">
        <v>0</v>
      </c>
      <c r="AE39" s="11">
        <v>0</v>
      </c>
      <c r="AF39" s="11">
        <v>1.6666666666666667</v>
      </c>
      <c r="AG39" s="11"/>
      <c r="AH39" s="11">
        <v>0</v>
      </c>
      <c r="AI39" s="11"/>
      <c r="AJ39" s="11">
        <v>0</v>
      </c>
      <c r="AL39" s="11">
        <f t="shared" si="15"/>
        <v>0</v>
      </c>
      <c r="AM39" s="11">
        <f t="shared" si="16"/>
        <v>7.166666666666667</v>
      </c>
      <c r="AN39" s="11">
        <f t="shared" si="4"/>
        <v>100</v>
      </c>
      <c r="AO39" s="9">
        <v>0</v>
      </c>
      <c r="AP39" s="9">
        <v>5</v>
      </c>
      <c r="AQ39" s="18">
        <v>5</v>
      </c>
      <c r="AR39" s="11">
        <v>85</v>
      </c>
      <c r="AS39" s="11">
        <v>5</v>
      </c>
      <c r="AU39" s="11">
        <v>0</v>
      </c>
      <c r="AV39" s="11">
        <v>0</v>
      </c>
      <c r="AW39" s="11">
        <v>0</v>
      </c>
      <c r="AX39" s="11">
        <v>0</v>
      </c>
      <c r="AY39" s="11">
        <v>0</v>
      </c>
      <c r="BB39" s="11">
        <v>0</v>
      </c>
      <c r="BC39" t="s">
        <v>20</v>
      </c>
      <c r="BD39" s="11">
        <v>0</v>
      </c>
      <c r="BE39" t="s">
        <v>20</v>
      </c>
      <c r="BF39" s="11">
        <f t="shared" si="10"/>
        <v>10</v>
      </c>
      <c r="BG39" s="11">
        <f t="shared" si="11"/>
        <v>5</v>
      </c>
      <c r="BH39" s="11">
        <f t="shared" si="12"/>
        <v>0</v>
      </c>
      <c r="BI39" s="11">
        <f t="shared" si="13"/>
        <v>0</v>
      </c>
      <c r="BL39" t="s">
        <v>588</v>
      </c>
    </row>
    <row r="40" spans="1:64" x14ac:dyDescent="0.25">
      <c r="A40">
        <v>2013</v>
      </c>
      <c r="B40" t="s">
        <v>647</v>
      </c>
      <c r="C40" t="s">
        <v>57</v>
      </c>
      <c r="D40" s="15">
        <v>24244</v>
      </c>
      <c r="E40" t="s">
        <v>260</v>
      </c>
      <c r="F40" t="s">
        <v>819</v>
      </c>
      <c r="G40" t="s">
        <v>224</v>
      </c>
      <c r="H40" t="s">
        <v>20</v>
      </c>
      <c r="I40" t="s">
        <v>224</v>
      </c>
      <c r="J40">
        <v>2000</v>
      </c>
      <c r="K40">
        <f t="shared" si="18"/>
        <v>13</v>
      </c>
      <c r="L40" t="s">
        <v>740</v>
      </c>
      <c r="M40" t="s">
        <v>743</v>
      </c>
      <c r="O40" s="2">
        <v>1468736</v>
      </c>
      <c r="P40" s="2">
        <v>1120185</v>
      </c>
      <c r="Q40" s="2">
        <v>1521936</v>
      </c>
      <c r="R40" s="3">
        <f t="shared" si="17"/>
        <v>1.0362216218571616</v>
      </c>
      <c r="S40" s="5">
        <f t="shared" si="14"/>
        <v>100</v>
      </c>
      <c r="T40" s="11">
        <v>97.592357530497125</v>
      </c>
      <c r="U40" s="11">
        <v>0</v>
      </c>
      <c r="V40" s="11">
        <v>0.33072011943720886</v>
      </c>
      <c r="W40" s="11">
        <v>0</v>
      </c>
      <c r="X40" s="11">
        <v>0</v>
      </c>
      <c r="Y40" s="11">
        <v>2.0517246266799791</v>
      </c>
      <c r="Z40" s="11">
        <v>0</v>
      </c>
      <c r="AA40" s="11">
        <v>0</v>
      </c>
      <c r="AB40" s="11">
        <v>0</v>
      </c>
      <c r="AC40" s="11">
        <v>0</v>
      </c>
      <c r="AD40" s="11">
        <v>0</v>
      </c>
      <c r="AE40" s="11">
        <v>2.5197723385692105E-2</v>
      </c>
      <c r="AF40" s="11">
        <v>0</v>
      </c>
      <c r="AG40" s="11"/>
      <c r="AH40" s="11">
        <v>0</v>
      </c>
      <c r="AI40" s="11"/>
      <c r="AJ40" s="11">
        <v>0</v>
      </c>
      <c r="AL40" s="11">
        <f t="shared" si="15"/>
        <v>0.33072011943720886</v>
      </c>
      <c r="AM40" s="11">
        <f t="shared" si="16"/>
        <v>2.5197723385692105E-2</v>
      </c>
      <c r="AN40" s="11">
        <f t="shared" si="4"/>
        <v>100</v>
      </c>
      <c r="AO40" s="9">
        <v>0.5</v>
      </c>
      <c r="AP40" s="9">
        <v>62</v>
      </c>
      <c r="AQ40" s="18">
        <v>0.5</v>
      </c>
      <c r="AR40" s="11">
        <v>0</v>
      </c>
      <c r="AS40" s="11">
        <v>32</v>
      </c>
      <c r="AU40" s="11">
        <v>0</v>
      </c>
      <c r="AV40" s="11">
        <v>0</v>
      </c>
      <c r="AW40" s="11">
        <v>0</v>
      </c>
      <c r="AX40" s="11">
        <v>0</v>
      </c>
      <c r="AY40" s="11">
        <v>0</v>
      </c>
      <c r="BB40" s="11">
        <v>5</v>
      </c>
      <c r="BC40" t="s">
        <v>723</v>
      </c>
      <c r="BD40" s="11">
        <v>0</v>
      </c>
      <c r="BE40" t="s">
        <v>20</v>
      </c>
      <c r="BF40" s="11">
        <f t="shared" si="10"/>
        <v>62.5</v>
      </c>
      <c r="BG40" s="11">
        <f t="shared" si="11"/>
        <v>32</v>
      </c>
      <c r="BH40" s="11">
        <f t="shared" si="12"/>
        <v>0</v>
      </c>
      <c r="BI40" s="11">
        <f t="shared" si="13"/>
        <v>5</v>
      </c>
      <c r="BL40" t="s">
        <v>586</v>
      </c>
    </row>
    <row r="41" spans="1:64" x14ac:dyDescent="0.25">
      <c r="A41">
        <v>2013</v>
      </c>
      <c r="B41" t="s">
        <v>621</v>
      </c>
      <c r="C41" t="s">
        <v>21</v>
      </c>
      <c r="D41" s="15">
        <v>27603</v>
      </c>
      <c r="E41" t="s">
        <v>260</v>
      </c>
      <c r="F41" t="s">
        <v>819</v>
      </c>
      <c r="G41" t="s">
        <v>735</v>
      </c>
      <c r="H41" t="s">
        <v>20</v>
      </c>
      <c r="I41" t="s">
        <v>733</v>
      </c>
      <c r="J41">
        <v>1957</v>
      </c>
      <c r="K41">
        <f t="shared" si="18"/>
        <v>56</v>
      </c>
      <c r="L41" t="s">
        <v>742</v>
      </c>
      <c r="M41" t="s">
        <v>743</v>
      </c>
      <c r="O41" s="2">
        <v>1400000</v>
      </c>
      <c r="P41" s="2">
        <v>5000</v>
      </c>
      <c r="Q41" s="2">
        <v>775150</v>
      </c>
      <c r="R41" s="3">
        <f t="shared" si="17"/>
        <v>0.55367857142857146</v>
      </c>
      <c r="S41" s="5">
        <f t="shared" si="14"/>
        <v>100</v>
      </c>
      <c r="T41" s="5">
        <v>80</v>
      </c>
      <c r="U41" s="5">
        <v>4</v>
      </c>
      <c r="V41" s="5">
        <v>5</v>
      </c>
      <c r="W41" s="5">
        <v>2</v>
      </c>
      <c r="X41" s="5">
        <v>2</v>
      </c>
      <c r="Y41" s="5">
        <v>2</v>
      </c>
      <c r="Z41" s="5">
        <v>0</v>
      </c>
      <c r="AA41" s="5">
        <v>5</v>
      </c>
      <c r="AB41" s="5">
        <v>0</v>
      </c>
      <c r="AC41" s="5">
        <v>0</v>
      </c>
      <c r="AD41" s="5">
        <v>0</v>
      </c>
      <c r="AE41" s="5">
        <v>0</v>
      </c>
      <c r="AF41" s="5">
        <v>0</v>
      </c>
      <c r="AG41" s="5" t="s">
        <v>20</v>
      </c>
      <c r="AH41" s="5">
        <v>0</v>
      </c>
      <c r="AI41" s="5" t="s">
        <v>20</v>
      </c>
      <c r="AJ41" s="5">
        <v>0</v>
      </c>
      <c r="AK41" s="5" t="s">
        <v>20</v>
      </c>
      <c r="AL41" s="11">
        <f t="shared" si="15"/>
        <v>7</v>
      </c>
      <c r="AM41" s="11">
        <f t="shared" si="16"/>
        <v>5</v>
      </c>
      <c r="AN41" s="11">
        <f t="shared" si="4"/>
        <v>100</v>
      </c>
      <c r="AO41" s="9">
        <v>70</v>
      </c>
      <c r="AP41" s="9">
        <v>20</v>
      </c>
      <c r="AQ41" s="18">
        <v>10</v>
      </c>
      <c r="AR41" s="11">
        <v>0</v>
      </c>
      <c r="AS41" s="11">
        <v>0</v>
      </c>
      <c r="AU41" s="11">
        <v>0</v>
      </c>
      <c r="AV41" s="11">
        <v>0</v>
      </c>
      <c r="AW41" s="11">
        <v>0</v>
      </c>
      <c r="AX41" s="11">
        <v>0</v>
      </c>
      <c r="AY41" s="11">
        <v>0</v>
      </c>
      <c r="BB41" s="11">
        <v>0</v>
      </c>
      <c r="BC41" t="s">
        <v>20</v>
      </c>
      <c r="BD41" s="11">
        <v>0</v>
      </c>
      <c r="BE41" t="s">
        <v>20</v>
      </c>
      <c r="BF41" s="11">
        <f t="shared" si="10"/>
        <v>30</v>
      </c>
      <c r="BG41" s="11">
        <f t="shared" si="11"/>
        <v>0</v>
      </c>
      <c r="BH41" s="11">
        <f t="shared" si="12"/>
        <v>0</v>
      </c>
      <c r="BI41" s="11">
        <f t="shared" si="13"/>
        <v>0</v>
      </c>
      <c r="BL41" t="s">
        <v>588</v>
      </c>
    </row>
    <row r="42" spans="1:64" x14ac:dyDescent="0.25">
      <c r="A42">
        <v>2013</v>
      </c>
      <c r="B42" t="s">
        <v>640</v>
      </c>
      <c r="C42" t="s">
        <v>19</v>
      </c>
      <c r="D42" s="15">
        <v>55114</v>
      </c>
      <c r="E42" t="s">
        <v>255</v>
      </c>
      <c r="F42" t="s">
        <v>816</v>
      </c>
      <c r="G42" t="s">
        <v>239</v>
      </c>
      <c r="H42" t="s">
        <v>20</v>
      </c>
      <c r="I42" t="s">
        <v>733</v>
      </c>
      <c r="J42">
        <v>1999</v>
      </c>
      <c r="K42">
        <f t="shared" si="18"/>
        <v>14</v>
      </c>
      <c r="L42" t="s">
        <v>740</v>
      </c>
      <c r="M42" t="s">
        <v>743</v>
      </c>
      <c r="O42" s="2">
        <v>19617478</v>
      </c>
      <c r="P42" s="2">
        <v>20000000</v>
      </c>
      <c r="S42" s="5">
        <f t="shared" si="14"/>
        <v>100</v>
      </c>
      <c r="T42" s="5">
        <v>70</v>
      </c>
      <c r="U42" s="5">
        <v>0</v>
      </c>
      <c r="V42" s="5">
        <v>2</v>
      </c>
      <c r="W42" s="5">
        <v>0</v>
      </c>
      <c r="X42" s="5">
        <v>18</v>
      </c>
      <c r="Y42" s="5">
        <v>2</v>
      </c>
      <c r="Z42" s="5">
        <v>5</v>
      </c>
      <c r="AA42" s="5">
        <v>1</v>
      </c>
      <c r="AB42" s="5">
        <v>0</v>
      </c>
      <c r="AC42" s="5">
        <v>2</v>
      </c>
      <c r="AD42" s="5"/>
      <c r="AE42" s="5">
        <v>0</v>
      </c>
      <c r="AF42" s="5">
        <v>0</v>
      </c>
      <c r="AG42" s="5" t="s">
        <v>20</v>
      </c>
      <c r="AH42" s="5">
        <v>0</v>
      </c>
      <c r="AI42" s="5" t="s">
        <v>20</v>
      </c>
      <c r="AJ42" s="5">
        <v>0</v>
      </c>
      <c r="AK42" s="5" t="s">
        <v>20</v>
      </c>
      <c r="AL42" s="11">
        <f t="shared" si="15"/>
        <v>2</v>
      </c>
      <c r="AM42" s="11">
        <f t="shared" si="16"/>
        <v>8</v>
      </c>
      <c r="AN42" s="11">
        <f t="shared" si="4"/>
        <v>100</v>
      </c>
      <c r="AO42" s="9">
        <v>0</v>
      </c>
      <c r="AP42" s="9">
        <v>0</v>
      </c>
      <c r="AQ42" s="18">
        <v>92</v>
      </c>
      <c r="AR42" s="11">
        <v>6</v>
      </c>
      <c r="AS42" s="11">
        <v>1</v>
      </c>
      <c r="AU42" s="11">
        <v>0</v>
      </c>
      <c r="AV42" s="11">
        <v>0</v>
      </c>
      <c r="AW42" s="11">
        <v>0</v>
      </c>
      <c r="AX42" s="11">
        <v>1</v>
      </c>
      <c r="AY42" s="11">
        <v>0</v>
      </c>
      <c r="BB42" s="11">
        <v>0</v>
      </c>
      <c r="BC42" t="s">
        <v>20</v>
      </c>
      <c r="BD42" s="11">
        <v>0</v>
      </c>
      <c r="BE42" t="s">
        <v>20</v>
      </c>
      <c r="BF42" s="11">
        <f t="shared" si="10"/>
        <v>92</v>
      </c>
      <c r="BG42" s="11">
        <f t="shared" si="11"/>
        <v>1</v>
      </c>
      <c r="BH42" s="11">
        <f t="shared" si="12"/>
        <v>1</v>
      </c>
      <c r="BI42" s="11">
        <f t="shared" si="13"/>
        <v>0</v>
      </c>
      <c r="BL42" t="s">
        <v>588</v>
      </c>
    </row>
    <row r="43" spans="1:64" x14ac:dyDescent="0.25">
      <c r="A43">
        <v>2013</v>
      </c>
      <c r="B43" t="s">
        <v>667</v>
      </c>
      <c r="C43" t="s">
        <v>23</v>
      </c>
      <c r="D43" s="15">
        <v>64870</v>
      </c>
      <c r="E43" t="s">
        <v>255</v>
      </c>
      <c r="F43" t="s">
        <v>816</v>
      </c>
      <c r="G43" t="s">
        <v>224</v>
      </c>
      <c r="H43" t="s">
        <v>20</v>
      </c>
      <c r="I43" t="s">
        <v>224</v>
      </c>
      <c r="J43">
        <v>2000</v>
      </c>
      <c r="K43">
        <f t="shared" si="18"/>
        <v>13</v>
      </c>
      <c r="L43" t="s">
        <v>740</v>
      </c>
      <c r="M43" t="s">
        <v>743</v>
      </c>
      <c r="O43" s="2">
        <v>28000</v>
      </c>
      <c r="P43" s="2">
        <v>425000</v>
      </c>
      <c r="Q43" s="2">
        <v>2400</v>
      </c>
      <c r="R43" s="3">
        <f>Q43/O43</f>
        <v>8.5714285714285715E-2</v>
      </c>
      <c r="S43" s="5">
        <f t="shared" si="14"/>
        <v>100</v>
      </c>
      <c r="T43" s="5">
        <v>50</v>
      </c>
      <c r="U43" s="5">
        <v>2</v>
      </c>
      <c r="V43" s="5">
        <v>15</v>
      </c>
      <c r="W43" s="5">
        <v>0</v>
      </c>
      <c r="X43" s="5">
        <v>0</v>
      </c>
      <c r="Y43" s="5">
        <v>1</v>
      </c>
      <c r="Z43" s="5">
        <v>0</v>
      </c>
      <c r="AA43" s="5">
        <v>25</v>
      </c>
      <c r="AB43" s="5">
        <v>1</v>
      </c>
      <c r="AC43" s="5">
        <v>5</v>
      </c>
      <c r="AD43" s="5">
        <v>0</v>
      </c>
      <c r="AE43" s="5">
        <v>1</v>
      </c>
      <c r="AF43" s="5">
        <v>0</v>
      </c>
      <c r="AG43" s="5" t="s">
        <v>20</v>
      </c>
      <c r="AH43" s="5">
        <v>0</v>
      </c>
      <c r="AI43" s="5" t="s">
        <v>20</v>
      </c>
      <c r="AJ43" s="5">
        <v>0</v>
      </c>
      <c r="AK43" s="5" t="s">
        <v>20</v>
      </c>
      <c r="AL43" s="11">
        <f t="shared" si="15"/>
        <v>15</v>
      </c>
      <c r="AM43" s="11">
        <f t="shared" si="16"/>
        <v>32</v>
      </c>
      <c r="AN43" s="11">
        <f t="shared" si="4"/>
        <v>100</v>
      </c>
      <c r="AO43" s="9">
        <v>100</v>
      </c>
      <c r="AP43" s="9">
        <v>0</v>
      </c>
      <c r="AQ43" s="18">
        <v>0</v>
      </c>
      <c r="AR43" s="11">
        <v>0</v>
      </c>
      <c r="AS43" s="11">
        <v>0</v>
      </c>
      <c r="AU43" s="11">
        <v>0</v>
      </c>
      <c r="AV43" s="11">
        <v>0</v>
      </c>
      <c r="AW43" s="11">
        <v>0</v>
      </c>
      <c r="AX43" s="11">
        <v>0</v>
      </c>
      <c r="AY43" s="11">
        <v>0</v>
      </c>
      <c r="BB43" s="11">
        <v>0</v>
      </c>
      <c r="BC43" t="s">
        <v>20</v>
      </c>
      <c r="BD43" s="11">
        <v>0</v>
      </c>
      <c r="BE43" t="s">
        <v>20</v>
      </c>
      <c r="BF43" s="11">
        <f t="shared" si="10"/>
        <v>0</v>
      </c>
      <c r="BG43" s="11">
        <f t="shared" si="11"/>
        <v>0</v>
      </c>
      <c r="BH43" s="11">
        <f t="shared" si="12"/>
        <v>0</v>
      </c>
      <c r="BI43" s="11">
        <f t="shared" si="13"/>
        <v>0</v>
      </c>
      <c r="BL43" t="s">
        <v>587</v>
      </c>
    </row>
    <row r="44" spans="1:64" x14ac:dyDescent="0.25">
      <c r="A44">
        <v>2013</v>
      </c>
      <c r="B44" t="s">
        <v>646</v>
      </c>
      <c r="C44" t="s">
        <v>65</v>
      </c>
      <c r="D44" s="15">
        <v>14850</v>
      </c>
      <c r="E44" t="s">
        <v>261</v>
      </c>
      <c r="F44" t="s">
        <v>817</v>
      </c>
      <c r="G44" t="s">
        <v>226</v>
      </c>
      <c r="H44" t="s">
        <v>20</v>
      </c>
      <c r="I44" t="s">
        <v>736</v>
      </c>
      <c r="J44">
        <v>1989</v>
      </c>
      <c r="K44">
        <f t="shared" si="18"/>
        <v>24</v>
      </c>
      <c r="L44" t="s">
        <v>742</v>
      </c>
      <c r="M44" t="s">
        <v>743</v>
      </c>
      <c r="O44" s="2">
        <v>6343793</v>
      </c>
      <c r="P44" s="2">
        <v>5291244</v>
      </c>
      <c r="Q44" s="2">
        <v>5977113.79</v>
      </c>
      <c r="R44" s="3">
        <f>Q44/O44</f>
        <v>0.94219874292871786</v>
      </c>
      <c r="S44" s="5">
        <f t="shared" si="14"/>
        <v>100</v>
      </c>
      <c r="T44" s="11">
        <v>2.287328978203476</v>
      </c>
      <c r="U44" s="11">
        <v>5.6230409709650724</v>
      </c>
      <c r="V44" s="11">
        <v>9.8214680976476973</v>
      </c>
      <c r="W44" s="11">
        <v>0</v>
      </c>
      <c r="X44" s="11">
        <v>26.481170491093316</v>
      </c>
      <c r="Y44" s="11">
        <v>0</v>
      </c>
      <c r="Z44" s="11">
        <v>14.118858347495348</v>
      </c>
      <c r="AA44" s="11">
        <v>7.2263751799085547</v>
      </c>
      <c r="AB44" s="11">
        <v>0</v>
      </c>
      <c r="AC44" s="11">
        <v>33.035180303773117</v>
      </c>
      <c r="AD44" s="11">
        <v>0</v>
      </c>
      <c r="AE44" s="11">
        <v>0.46890696215298855</v>
      </c>
      <c r="AF44" s="11">
        <v>0.93767066876043037</v>
      </c>
      <c r="AG44" s="11"/>
      <c r="AH44" s="11">
        <v>0</v>
      </c>
      <c r="AI44" s="11"/>
      <c r="AJ44" s="11">
        <v>0</v>
      </c>
      <c r="AL44" s="11">
        <f t="shared" si="15"/>
        <v>9.8214680976476973</v>
      </c>
      <c r="AM44" s="11">
        <f t="shared" si="16"/>
        <v>55.786991462090441</v>
      </c>
      <c r="AN44" s="11">
        <f t="shared" si="4"/>
        <v>99.999995464204659</v>
      </c>
      <c r="AO44" s="9">
        <v>1.9505414983697598</v>
      </c>
      <c r="AP44" s="9">
        <v>1.4170992681494181</v>
      </c>
      <c r="AQ44" s="9">
        <v>50.092574638402624</v>
      </c>
      <c r="AR44" s="9">
        <v>36.315963315999035</v>
      </c>
      <c r="AS44" s="9">
        <v>0.97526989872324921</v>
      </c>
      <c r="AT44" s="9">
        <v>0</v>
      </c>
      <c r="AU44" s="9">
        <v>4.4660539185114123</v>
      </c>
      <c r="AV44" s="9">
        <v>8.9907023754716292E-3</v>
      </c>
      <c r="AW44" s="9">
        <v>0.14929627134942181</v>
      </c>
      <c r="AX44" s="9">
        <v>4.5614847850524383</v>
      </c>
      <c r="AY44" s="9">
        <v>6.2721167271817369E-2</v>
      </c>
      <c r="AZ44" s="9">
        <v>0</v>
      </c>
      <c r="BA44" s="9">
        <v>0</v>
      </c>
      <c r="BB44" s="9">
        <v>0</v>
      </c>
      <c r="BC44" s="9"/>
      <c r="BD44" s="9">
        <v>0</v>
      </c>
      <c r="BE44" t="s">
        <v>20</v>
      </c>
      <c r="BF44" s="11">
        <f t="shared" si="10"/>
        <v>51.509673906552045</v>
      </c>
      <c r="BG44" s="11">
        <f t="shared" si="11"/>
        <v>0.97526989872324921</v>
      </c>
      <c r="BH44" s="11">
        <f t="shared" si="12"/>
        <v>4.7824929260491489</v>
      </c>
      <c r="BI44" s="11">
        <f t="shared" si="13"/>
        <v>0</v>
      </c>
      <c r="BL44" t="s">
        <v>588</v>
      </c>
    </row>
    <row r="45" spans="1:64" x14ac:dyDescent="0.25">
      <c r="A45">
        <v>2013</v>
      </c>
      <c r="B45" t="s">
        <v>678</v>
      </c>
      <c r="C45" t="s">
        <v>42</v>
      </c>
      <c r="D45" s="15">
        <v>19125</v>
      </c>
      <c r="E45" t="s">
        <v>261</v>
      </c>
      <c r="F45" t="s">
        <v>817</v>
      </c>
      <c r="G45" t="s">
        <v>224</v>
      </c>
      <c r="H45" t="s">
        <v>20</v>
      </c>
      <c r="I45" t="s">
        <v>224</v>
      </c>
      <c r="J45">
        <v>1997</v>
      </c>
      <c r="K45">
        <f t="shared" si="18"/>
        <v>16</v>
      </c>
      <c r="L45" t="s">
        <v>741</v>
      </c>
      <c r="M45" t="s">
        <v>743</v>
      </c>
      <c r="O45" s="2">
        <v>1200000</v>
      </c>
      <c r="P45" s="2">
        <v>1200000</v>
      </c>
      <c r="AL45" s="11"/>
      <c r="AM45" s="11"/>
      <c r="AN45" s="11">
        <f t="shared" si="4"/>
        <v>0</v>
      </c>
      <c r="AO45" s="9"/>
      <c r="AP45" s="9"/>
      <c r="AQ45" s="18"/>
      <c r="BF45" s="11"/>
      <c r="BG45" s="11"/>
      <c r="BH45" s="11"/>
      <c r="BI45" s="11"/>
      <c r="BL45" t="s">
        <v>588</v>
      </c>
    </row>
    <row r="46" spans="1:64" x14ac:dyDescent="0.25">
      <c r="A46">
        <v>2013</v>
      </c>
      <c r="B46" t="s">
        <v>662</v>
      </c>
      <c r="C46" t="s">
        <v>65</v>
      </c>
      <c r="D46" s="15">
        <v>14605</v>
      </c>
      <c r="E46" t="s">
        <v>261</v>
      </c>
      <c r="F46" t="s">
        <v>817</v>
      </c>
      <c r="G46" t="s">
        <v>735</v>
      </c>
      <c r="H46" t="s">
        <v>20</v>
      </c>
      <c r="I46" t="s">
        <v>733</v>
      </c>
      <c r="J46">
        <v>1905</v>
      </c>
      <c r="K46">
        <f t="shared" si="18"/>
        <v>108</v>
      </c>
      <c r="L46" t="s">
        <v>742</v>
      </c>
      <c r="M46" t="s">
        <v>743</v>
      </c>
      <c r="O46" s="2">
        <v>700000</v>
      </c>
      <c r="AL46" s="11"/>
      <c r="AM46" s="11"/>
      <c r="AN46" s="11">
        <f t="shared" si="4"/>
        <v>0</v>
      </c>
      <c r="AO46" s="9"/>
      <c r="AP46" s="9"/>
      <c r="AQ46" s="18"/>
      <c r="BF46" s="11"/>
      <c r="BG46" s="11"/>
      <c r="BH46" s="11"/>
      <c r="BI46" s="11"/>
    </row>
    <row r="47" spans="1:64" x14ac:dyDescent="0.25">
      <c r="A47">
        <v>2013</v>
      </c>
      <c r="B47" t="s">
        <v>694</v>
      </c>
      <c r="C47" t="s">
        <v>34</v>
      </c>
      <c r="D47" s="15">
        <v>87501</v>
      </c>
      <c r="E47" t="s">
        <v>254</v>
      </c>
      <c r="F47" t="s">
        <v>818</v>
      </c>
      <c r="G47" t="s">
        <v>224</v>
      </c>
      <c r="H47" t="s">
        <v>704</v>
      </c>
      <c r="I47" t="s">
        <v>224</v>
      </c>
      <c r="J47">
        <v>1970</v>
      </c>
      <c r="K47">
        <f t="shared" si="18"/>
        <v>43</v>
      </c>
      <c r="L47" t="s">
        <v>742</v>
      </c>
      <c r="M47" t="s">
        <v>743</v>
      </c>
      <c r="O47" s="2">
        <v>3700000</v>
      </c>
      <c r="Q47" s="2">
        <v>311208.43</v>
      </c>
      <c r="R47" s="3">
        <f>Q47/O47</f>
        <v>8.4110386486486485E-2</v>
      </c>
      <c r="AL47" s="11"/>
      <c r="AM47" s="11"/>
      <c r="AN47" s="11">
        <f t="shared" si="4"/>
        <v>0</v>
      </c>
      <c r="AO47" s="9"/>
      <c r="AP47" s="9"/>
      <c r="AQ47" s="18"/>
      <c r="BF47" s="11"/>
      <c r="BG47" s="11"/>
      <c r="BH47" s="11"/>
      <c r="BI47" s="11"/>
    </row>
    <row r="48" spans="1:64" x14ac:dyDescent="0.25">
      <c r="A48">
        <v>2013</v>
      </c>
      <c r="B48" t="s">
        <v>693</v>
      </c>
      <c r="C48" t="s">
        <v>61</v>
      </c>
      <c r="D48" s="15">
        <v>30307</v>
      </c>
      <c r="E48" t="s">
        <v>260</v>
      </c>
      <c r="F48" t="s">
        <v>819</v>
      </c>
      <c r="G48" t="s">
        <v>230</v>
      </c>
      <c r="H48" t="s">
        <v>20</v>
      </c>
      <c r="I48" t="s">
        <v>736</v>
      </c>
      <c r="J48">
        <v>1998</v>
      </c>
      <c r="K48">
        <f t="shared" si="18"/>
        <v>15</v>
      </c>
      <c r="L48" t="s">
        <v>740</v>
      </c>
      <c r="M48" t="s">
        <v>743</v>
      </c>
      <c r="O48" s="2">
        <v>2500000</v>
      </c>
      <c r="AL48" s="11"/>
      <c r="AM48" s="11"/>
      <c r="AN48" s="11">
        <f t="shared" si="4"/>
        <v>0</v>
      </c>
      <c r="AO48" s="9"/>
      <c r="AP48" s="9"/>
      <c r="AQ48" s="18"/>
      <c r="BF48" s="11"/>
      <c r="BG48" s="11"/>
      <c r="BH48" s="11"/>
      <c r="BI48" s="11"/>
    </row>
    <row r="49" spans="1:64" x14ac:dyDescent="0.25">
      <c r="A49">
        <v>2013</v>
      </c>
      <c r="B49" t="s">
        <v>645</v>
      </c>
      <c r="C49" t="s">
        <v>21</v>
      </c>
      <c r="D49" s="15">
        <v>27703</v>
      </c>
      <c r="E49" t="s">
        <v>260</v>
      </c>
      <c r="F49" t="s">
        <v>819</v>
      </c>
      <c r="G49" t="s">
        <v>230</v>
      </c>
      <c r="H49" t="s">
        <v>20</v>
      </c>
      <c r="I49" t="s">
        <v>736</v>
      </c>
      <c r="J49">
        <v>2010</v>
      </c>
      <c r="K49">
        <f t="shared" si="18"/>
        <v>3</v>
      </c>
      <c r="L49" t="s">
        <v>738</v>
      </c>
      <c r="M49" t="s">
        <v>738</v>
      </c>
      <c r="O49" s="2">
        <v>930583</v>
      </c>
      <c r="P49" s="2">
        <v>700215</v>
      </c>
      <c r="Q49" s="2">
        <v>793288.4</v>
      </c>
      <c r="R49" s="3">
        <f>Q49/O49</f>
        <v>0.8524638855427189</v>
      </c>
      <c r="S49" s="5">
        <f t="shared" ref="S49:S76" si="19">SUM(T49:AJ49)</f>
        <v>100</v>
      </c>
      <c r="T49" s="11">
        <v>0</v>
      </c>
      <c r="U49" s="11">
        <v>0</v>
      </c>
      <c r="V49" s="11">
        <v>98.013698129312559</v>
      </c>
      <c r="W49" s="11">
        <v>0</v>
      </c>
      <c r="X49" s="11">
        <v>0</v>
      </c>
      <c r="Y49" s="11">
        <v>0</v>
      </c>
      <c r="Z49" s="11">
        <v>0</v>
      </c>
      <c r="AA49" s="11">
        <v>0</v>
      </c>
      <c r="AB49" s="11">
        <v>0</v>
      </c>
      <c r="AC49" s="11">
        <v>0</v>
      </c>
      <c r="AD49" s="11">
        <v>0</v>
      </c>
      <c r="AE49" s="11">
        <v>5.4554647561838546E-2</v>
      </c>
      <c r="AF49" s="11">
        <v>0</v>
      </c>
      <c r="AG49" s="11"/>
      <c r="AH49" s="11">
        <v>1.9317472231255948</v>
      </c>
      <c r="AI49" s="11"/>
      <c r="AJ49" s="11">
        <v>0</v>
      </c>
      <c r="AL49" s="11">
        <f t="shared" ref="AL49:AL76" si="20">V49+W49</f>
        <v>98.013698129312559</v>
      </c>
      <c r="AM49" s="11">
        <f t="shared" ref="AM49:AM76" si="21">SUM(Z49:AF49)+AH49+AJ49</f>
        <v>1.9863018706874334</v>
      </c>
      <c r="AN49" s="11">
        <f t="shared" si="4"/>
        <v>100.00010710995907</v>
      </c>
      <c r="AO49" s="9">
        <v>3.7906057425219393</v>
      </c>
      <c r="AP49" s="9">
        <v>0</v>
      </c>
      <c r="AQ49" s="9">
        <v>5.9051605578286672</v>
      </c>
      <c r="AR49" s="9">
        <v>80.063364823661303</v>
      </c>
      <c r="AS49" s="9">
        <v>0</v>
      </c>
      <c r="AT49" s="9">
        <v>0</v>
      </c>
      <c r="AU49" s="9">
        <v>0</v>
      </c>
      <c r="AV49" s="9">
        <v>0</v>
      </c>
      <c r="AW49" s="9">
        <v>0</v>
      </c>
      <c r="AX49" s="9">
        <v>10.240975985947175</v>
      </c>
      <c r="AY49" s="9">
        <v>0</v>
      </c>
      <c r="AZ49" s="9">
        <v>0</v>
      </c>
      <c r="BA49" s="9">
        <v>0</v>
      </c>
      <c r="BB49" s="9">
        <v>0</v>
      </c>
      <c r="BC49" s="9"/>
      <c r="BD49" s="9">
        <v>0</v>
      </c>
      <c r="BE49" t="s">
        <v>20</v>
      </c>
      <c r="BF49" s="11">
        <f t="shared" ref="BF49:BF76" si="22">SUM(AP49:AQ49)</f>
        <v>5.9051605578286672</v>
      </c>
      <c r="BG49" s="11">
        <f t="shared" ref="BG49:BG76" si="23">SUM(AS49:AT49)</f>
        <v>0</v>
      </c>
      <c r="BH49" s="11">
        <f t="shared" ref="BH49:BH76" si="24">SUM(AV49:BA49)</f>
        <v>10.240975985947175</v>
      </c>
      <c r="BI49" s="11">
        <f t="shared" ref="BI49:BI76" si="25">SUM(BB49+BD49)</f>
        <v>0</v>
      </c>
      <c r="BL49" t="s">
        <v>587</v>
      </c>
    </row>
    <row r="50" spans="1:64" x14ac:dyDescent="0.25">
      <c r="A50">
        <v>2013</v>
      </c>
      <c r="B50" t="s">
        <v>628</v>
      </c>
      <c r="C50" t="s">
        <v>65</v>
      </c>
      <c r="D50" s="15">
        <v>14580</v>
      </c>
      <c r="E50" t="s">
        <v>261</v>
      </c>
      <c r="F50" t="s">
        <v>817</v>
      </c>
      <c r="G50" t="s">
        <v>226</v>
      </c>
      <c r="H50" t="s">
        <v>20</v>
      </c>
      <c r="I50" t="s">
        <v>736</v>
      </c>
      <c r="J50">
        <v>2009</v>
      </c>
      <c r="K50">
        <f t="shared" si="18"/>
        <v>4</v>
      </c>
      <c r="L50" t="s">
        <v>738</v>
      </c>
      <c r="M50" t="s">
        <v>738</v>
      </c>
      <c r="O50" s="2">
        <v>635000</v>
      </c>
      <c r="P50" s="2">
        <v>635000</v>
      </c>
      <c r="Q50" s="2">
        <v>512000</v>
      </c>
      <c r="R50" s="3">
        <f>Q50/O50</f>
        <v>0.80629921259842519</v>
      </c>
      <c r="S50" s="5">
        <f t="shared" si="19"/>
        <v>100.00000000000001</v>
      </c>
      <c r="T50" s="11">
        <v>73.228346456692918</v>
      </c>
      <c r="U50" s="11">
        <v>14.960629921259844</v>
      </c>
      <c r="V50" s="11">
        <v>9.4488188976377945</v>
      </c>
      <c r="W50" s="11">
        <v>0</v>
      </c>
      <c r="X50" s="11">
        <v>1.5748031496062991</v>
      </c>
      <c r="Y50" s="11">
        <v>0</v>
      </c>
      <c r="Z50" s="11">
        <v>0</v>
      </c>
      <c r="AA50" s="11">
        <v>0.78740157480314954</v>
      </c>
      <c r="AB50" s="11">
        <v>0</v>
      </c>
      <c r="AC50" s="11">
        <v>0</v>
      </c>
      <c r="AD50" s="11">
        <v>0</v>
      </c>
      <c r="AE50" s="11">
        <v>0</v>
      </c>
      <c r="AF50" s="11">
        <v>0</v>
      </c>
      <c r="AG50" s="11"/>
      <c r="AH50" s="11">
        <v>0</v>
      </c>
      <c r="AI50" s="11"/>
      <c r="AJ50" s="11">
        <v>0</v>
      </c>
      <c r="AL50" s="11">
        <f t="shared" si="20"/>
        <v>9.4488188976377945</v>
      </c>
      <c r="AM50" s="11">
        <f t="shared" si="21"/>
        <v>0.78740157480314954</v>
      </c>
      <c r="AN50" s="11">
        <f t="shared" si="4"/>
        <v>100.00000000000001</v>
      </c>
      <c r="AO50" s="9">
        <v>94.488188976377955</v>
      </c>
      <c r="AP50" s="9">
        <v>0</v>
      </c>
      <c r="AQ50" s="9">
        <v>0</v>
      </c>
      <c r="AR50" s="9">
        <v>2.3622047244094486</v>
      </c>
      <c r="AS50" s="9">
        <v>0</v>
      </c>
      <c r="AT50" s="9">
        <v>0</v>
      </c>
      <c r="AU50" s="9">
        <v>0</v>
      </c>
      <c r="AV50" s="9">
        <v>0.78740157480314954</v>
      </c>
      <c r="AW50" s="9">
        <v>0</v>
      </c>
      <c r="AX50" s="9">
        <v>2.3622047244094486</v>
      </c>
      <c r="AY50" s="9">
        <v>0</v>
      </c>
      <c r="AZ50" s="9">
        <v>0</v>
      </c>
      <c r="BA50" s="9">
        <v>0</v>
      </c>
      <c r="BB50" s="9">
        <v>0</v>
      </c>
      <c r="BC50" s="9"/>
      <c r="BD50" s="9">
        <v>0</v>
      </c>
      <c r="BE50" t="s">
        <v>20</v>
      </c>
      <c r="BF50" s="11">
        <f t="shared" si="22"/>
        <v>0</v>
      </c>
      <c r="BG50" s="11">
        <f t="shared" si="23"/>
        <v>0</v>
      </c>
      <c r="BH50" s="11">
        <f t="shared" si="24"/>
        <v>3.1496062992125982</v>
      </c>
      <c r="BI50" s="11">
        <f t="shared" si="25"/>
        <v>0</v>
      </c>
      <c r="BL50" t="s">
        <v>588</v>
      </c>
    </row>
    <row r="51" spans="1:64" x14ac:dyDescent="0.25">
      <c r="A51">
        <v>2013</v>
      </c>
      <c r="B51" t="s">
        <v>589</v>
      </c>
      <c r="C51" t="s">
        <v>59</v>
      </c>
      <c r="D51" s="15">
        <v>54665</v>
      </c>
      <c r="E51" t="s">
        <v>257</v>
      </c>
      <c r="F51" t="s">
        <v>816</v>
      </c>
      <c r="G51" t="s">
        <v>234</v>
      </c>
      <c r="H51" t="s">
        <v>697</v>
      </c>
      <c r="I51" t="s">
        <v>733</v>
      </c>
      <c r="J51">
        <v>2010</v>
      </c>
      <c r="K51">
        <f t="shared" si="18"/>
        <v>3</v>
      </c>
      <c r="L51" t="s">
        <v>738</v>
      </c>
      <c r="M51" t="s">
        <v>738</v>
      </c>
      <c r="O51" s="2">
        <v>123000</v>
      </c>
      <c r="P51" s="2">
        <v>126000</v>
      </c>
      <c r="Q51" s="2">
        <v>143621</v>
      </c>
      <c r="R51" s="3">
        <f>Q51/O51</f>
        <v>1.1676504065040649</v>
      </c>
      <c r="S51" s="5">
        <f t="shared" si="19"/>
        <v>100</v>
      </c>
      <c r="T51" s="5">
        <v>39</v>
      </c>
      <c r="U51" s="5">
        <v>0</v>
      </c>
      <c r="V51" s="5">
        <v>39</v>
      </c>
      <c r="W51" s="5">
        <v>0</v>
      </c>
      <c r="X51" s="5">
        <v>10</v>
      </c>
      <c r="Y51" s="5">
        <v>1</v>
      </c>
      <c r="Z51" s="5">
        <v>0</v>
      </c>
      <c r="AA51" s="5">
        <v>0</v>
      </c>
      <c r="AB51" s="5">
        <v>1</v>
      </c>
      <c r="AC51" s="5">
        <v>10</v>
      </c>
      <c r="AD51" s="5"/>
      <c r="AE51" s="5">
        <v>0</v>
      </c>
      <c r="AF51" s="5">
        <v>0</v>
      </c>
      <c r="AG51" s="5" t="s">
        <v>20</v>
      </c>
      <c r="AH51" s="5">
        <v>0</v>
      </c>
      <c r="AI51" s="5" t="s">
        <v>20</v>
      </c>
      <c r="AJ51" s="5">
        <v>0</v>
      </c>
      <c r="AK51" s="5" t="s">
        <v>20</v>
      </c>
      <c r="AL51" s="11">
        <f t="shared" si="20"/>
        <v>39</v>
      </c>
      <c r="AM51" s="11">
        <f t="shared" si="21"/>
        <v>11</v>
      </c>
      <c r="AN51" s="11">
        <f t="shared" si="4"/>
        <v>100</v>
      </c>
      <c r="AO51" s="9">
        <v>0</v>
      </c>
      <c r="AP51" s="9">
        <v>0</v>
      </c>
      <c r="AQ51" s="18">
        <v>0</v>
      </c>
      <c r="AR51" s="11">
        <v>0</v>
      </c>
      <c r="AS51" s="11">
        <v>98</v>
      </c>
      <c r="AU51" s="11">
        <v>0</v>
      </c>
      <c r="AV51" s="11">
        <v>0</v>
      </c>
      <c r="AW51" s="11">
        <v>0.5</v>
      </c>
      <c r="AX51" s="11">
        <v>0</v>
      </c>
      <c r="AY51" s="11">
        <v>1.5</v>
      </c>
      <c r="BB51" s="11">
        <v>0</v>
      </c>
      <c r="BC51" t="s">
        <v>20</v>
      </c>
      <c r="BD51" s="11">
        <v>0</v>
      </c>
      <c r="BE51" t="s">
        <v>20</v>
      </c>
      <c r="BF51" s="11">
        <f t="shared" si="22"/>
        <v>0</v>
      </c>
      <c r="BG51" s="11">
        <f t="shared" si="23"/>
        <v>98</v>
      </c>
      <c r="BH51" s="11">
        <f t="shared" si="24"/>
        <v>2</v>
      </c>
      <c r="BI51" s="11">
        <f t="shared" si="25"/>
        <v>0</v>
      </c>
      <c r="BL51" t="s">
        <v>587</v>
      </c>
    </row>
    <row r="52" spans="1:64" x14ac:dyDescent="0.25">
      <c r="A52">
        <v>2013</v>
      </c>
      <c r="B52" t="s">
        <v>656</v>
      </c>
      <c r="C52" t="s">
        <v>42</v>
      </c>
      <c r="D52" s="15">
        <v>19143</v>
      </c>
      <c r="E52" t="s">
        <v>261</v>
      </c>
      <c r="F52" t="s">
        <v>817</v>
      </c>
      <c r="G52" t="s">
        <v>230</v>
      </c>
      <c r="H52" t="s">
        <v>20</v>
      </c>
      <c r="I52" t="s">
        <v>736</v>
      </c>
      <c r="J52">
        <v>2010</v>
      </c>
      <c r="K52">
        <f t="shared" si="18"/>
        <v>3</v>
      </c>
      <c r="L52" t="s">
        <v>738</v>
      </c>
      <c r="M52" t="s">
        <v>738</v>
      </c>
      <c r="O52" s="2">
        <v>320000</v>
      </c>
      <c r="P52" s="2">
        <v>319000</v>
      </c>
      <c r="Q52" s="2">
        <v>327400</v>
      </c>
      <c r="R52" s="3">
        <f>Q52/O52</f>
        <v>1.0231250000000001</v>
      </c>
      <c r="S52" s="5">
        <f t="shared" si="19"/>
        <v>100</v>
      </c>
      <c r="T52" s="5">
        <v>0</v>
      </c>
      <c r="U52" s="5">
        <v>0</v>
      </c>
      <c r="V52" s="5">
        <v>100</v>
      </c>
      <c r="W52" s="5">
        <v>0</v>
      </c>
      <c r="X52" s="5">
        <v>0</v>
      </c>
      <c r="Y52" s="5">
        <v>0</v>
      </c>
      <c r="Z52" s="5">
        <v>0</v>
      </c>
      <c r="AA52" s="5">
        <v>0</v>
      </c>
      <c r="AB52" s="5">
        <v>0</v>
      </c>
      <c r="AC52" s="5">
        <v>0</v>
      </c>
      <c r="AD52" s="5">
        <v>0</v>
      </c>
      <c r="AE52" s="5">
        <v>0</v>
      </c>
      <c r="AF52" s="5">
        <v>0</v>
      </c>
      <c r="AG52" s="5" t="s">
        <v>20</v>
      </c>
      <c r="AH52" s="5">
        <v>0</v>
      </c>
      <c r="AI52" s="5" t="s">
        <v>20</v>
      </c>
      <c r="AJ52" s="5">
        <v>0</v>
      </c>
      <c r="AK52" s="5" t="s">
        <v>20</v>
      </c>
      <c r="AL52" s="11">
        <f t="shared" si="20"/>
        <v>100</v>
      </c>
      <c r="AM52" s="11">
        <f t="shared" si="21"/>
        <v>0</v>
      </c>
      <c r="AN52" s="11">
        <f t="shared" si="4"/>
        <v>100</v>
      </c>
      <c r="AO52" s="9">
        <v>84.952978056426332</v>
      </c>
      <c r="AP52" s="9">
        <v>0</v>
      </c>
      <c r="AQ52" s="9">
        <v>15.047021943573668</v>
      </c>
      <c r="AR52" s="9">
        <v>0</v>
      </c>
      <c r="AS52" s="9">
        <v>0</v>
      </c>
      <c r="AT52" s="9">
        <v>0</v>
      </c>
      <c r="AU52" s="9">
        <v>0</v>
      </c>
      <c r="AV52" s="9">
        <v>0</v>
      </c>
      <c r="AW52" s="9">
        <v>0</v>
      </c>
      <c r="AX52" s="9">
        <v>0</v>
      </c>
      <c r="AY52" s="9">
        <v>0</v>
      </c>
      <c r="AZ52" s="9">
        <v>0</v>
      </c>
      <c r="BA52" s="9">
        <v>0</v>
      </c>
      <c r="BB52" s="9">
        <v>0</v>
      </c>
      <c r="BC52" s="9"/>
      <c r="BD52" s="9">
        <v>0</v>
      </c>
      <c r="BE52" t="s">
        <v>20</v>
      </c>
      <c r="BF52" s="11">
        <f t="shared" si="22"/>
        <v>15.047021943573668</v>
      </c>
      <c r="BG52" s="11">
        <f t="shared" si="23"/>
        <v>0</v>
      </c>
      <c r="BH52" s="11">
        <f t="shared" si="24"/>
        <v>0</v>
      </c>
      <c r="BI52" s="11">
        <f t="shared" si="25"/>
        <v>0</v>
      </c>
      <c r="BL52" t="s">
        <v>588</v>
      </c>
    </row>
    <row r="53" spans="1:64" x14ac:dyDescent="0.25">
      <c r="A53">
        <v>2013</v>
      </c>
      <c r="B53" t="s">
        <v>666</v>
      </c>
      <c r="C53" t="s">
        <v>65</v>
      </c>
      <c r="D53" s="15">
        <v>10474</v>
      </c>
      <c r="E53" t="s">
        <v>261</v>
      </c>
      <c r="F53" t="s">
        <v>817</v>
      </c>
      <c r="G53" t="s">
        <v>224</v>
      </c>
      <c r="H53" t="s">
        <v>20</v>
      </c>
      <c r="I53" t="s">
        <v>224</v>
      </c>
      <c r="J53">
        <v>2009</v>
      </c>
      <c r="K53">
        <f t="shared" si="18"/>
        <v>4</v>
      </c>
      <c r="L53" t="s">
        <v>738</v>
      </c>
      <c r="M53" t="s">
        <v>738</v>
      </c>
      <c r="O53" s="2">
        <v>1670400</v>
      </c>
      <c r="P53" s="2">
        <v>1600000</v>
      </c>
      <c r="Q53" s="2">
        <v>70400</v>
      </c>
      <c r="S53" s="5">
        <f t="shared" si="19"/>
        <v>100</v>
      </c>
      <c r="T53" s="11">
        <v>100</v>
      </c>
      <c r="U53" s="11">
        <v>0</v>
      </c>
      <c r="V53" s="11">
        <v>0</v>
      </c>
      <c r="W53" s="11">
        <v>0</v>
      </c>
      <c r="X53" s="11">
        <v>0</v>
      </c>
      <c r="Y53" s="11">
        <v>0</v>
      </c>
      <c r="Z53" s="11">
        <v>0</v>
      </c>
      <c r="AA53" s="11">
        <v>0</v>
      </c>
      <c r="AB53" s="11">
        <v>0</v>
      </c>
      <c r="AC53" s="11">
        <v>0</v>
      </c>
      <c r="AD53" s="11">
        <v>0</v>
      </c>
      <c r="AE53" s="11">
        <v>0</v>
      </c>
      <c r="AF53" s="11">
        <v>0</v>
      </c>
      <c r="AG53" s="11"/>
      <c r="AH53" s="11">
        <v>0</v>
      </c>
      <c r="AI53" s="11"/>
      <c r="AJ53" s="11">
        <v>0</v>
      </c>
      <c r="AL53" s="11">
        <f t="shared" si="20"/>
        <v>0</v>
      </c>
      <c r="AM53" s="11">
        <f t="shared" si="21"/>
        <v>0</v>
      </c>
      <c r="AN53" s="11">
        <f t="shared" si="4"/>
        <v>100</v>
      </c>
      <c r="AO53" s="9">
        <v>10</v>
      </c>
      <c r="AP53" s="9">
        <v>3</v>
      </c>
      <c r="AQ53" s="18">
        <v>74</v>
      </c>
      <c r="AR53" s="11">
        <v>12</v>
      </c>
      <c r="AS53" s="11">
        <v>0</v>
      </c>
      <c r="AU53" s="11">
        <v>0</v>
      </c>
      <c r="AV53" s="11">
        <v>0</v>
      </c>
      <c r="AW53" s="11">
        <v>1</v>
      </c>
      <c r="AX53" s="11">
        <v>0</v>
      </c>
      <c r="AY53" s="11">
        <v>0</v>
      </c>
      <c r="BB53" s="11">
        <v>0</v>
      </c>
      <c r="BC53" t="s">
        <v>20</v>
      </c>
      <c r="BD53" s="11">
        <v>0</v>
      </c>
      <c r="BE53" t="s">
        <v>20</v>
      </c>
      <c r="BF53" s="11">
        <f t="shared" si="22"/>
        <v>77</v>
      </c>
      <c r="BG53" s="11">
        <f t="shared" si="23"/>
        <v>0</v>
      </c>
      <c r="BH53" s="11">
        <f t="shared" si="24"/>
        <v>1</v>
      </c>
      <c r="BI53" s="11">
        <f t="shared" si="25"/>
        <v>0</v>
      </c>
      <c r="BL53" t="s">
        <v>586</v>
      </c>
    </row>
    <row r="54" spans="1:64" x14ac:dyDescent="0.25">
      <c r="A54">
        <v>2013</v>
      </c>
      <c r="B54" t="s">
        <v>611</v>
      </c>
      <c r="C54" t="s">
        <v>42</v>
      </c>
      <c r="D54" s="15">
        <v>19134</v>
      </c>
      <c r="E54" t="s">
        <v>261</v>
      </c>
      <c r="F54" t="s">
        <v>817</v>
      </c>
      <c r="G54" t="s">
        <v>224</v>
      </c>
      <c r="H54" t="s">
        <v>20</v>
      </c>
      <c r="I54" t="s">
        <v>224</v>
      </c>
      <c r="J54">
        <v>2008</v>
      </c>
      <c r="K54">
        <f t="shared" si="18"/>
        <v>5</v>
      </c>
      <c r="L54" t="s">
        <v>738</v>
      </c>
      <c r="M54" t="s">
        <v>738</v>
      </c>
      <c r="O54" s="2">
        <v>1660248</v>
      </c>
      <c r="P54" s="2">
        <v>1339780</v>
      </c>
      <c r="Q54" s="2">
        <v>1664541</v>
      </c>
      <c r="R54" s="3">
        <f t="shared" ref="R54:R66" si="26">Q54/O54</f>
        <v>1.0025857582722582</v>
      </c>
      <c r="S54" s="5">
        <f t="shared" si="19"/>
        <v>100</v>
      </c>
      <c r="T54" s="5">
        <v>41</v>
      </c>
      <c r="U54" s="5">
        <v>4</v>
      </c>
      <c r="V54" s="5">
        <v>16</v>
      </c>
      <c r="W54" s="5">
        <v>0</v>
      </c>
      <c r="X54" s="5">
        <v>14</v>
      </c>
      <c r="Y54" s="5">
        <v>11</v>
      </c>
      <c r="Z54" s="5">
        <v>1.5</v>
      </c>
      <c r="AA54" s="5">
        <v>1.5</v>
      </c>
      <c r="AB54" s="5">
        <v>0</v>
      </c>
      <c r="AC54" s="5">
        <v>11</v>
      </c>
      <c r="AD54" s="5">
        <v>0</v>
      </c>
      <c r="AE54" s="5">
        <v>0</v>
      </c>
      <c r="AF54" s="5">
        <v>0</v>
      </c>
      <c r="AG54" s="5" t="s">
        <v>20</v>
      </c>
      <c r="AH54" s="5">
        <v>0</v>
      </c>
      <c r="AI54" s="5" t="s">
        <v>20</v>
      </c>
      <c r="AJ54" s="5">
        <v>0</v>
      </c>
      <c r="AK54" s="5" t="s">
        <v>20</v>
      </c>
      <c r="AL54" s="11">
        <f t="shared" si="20"/>
        <v>16</v>
      </c>
      <c r="AM54" s="11">
        <f t="shared" si="21"/>
        <v>14</v>
      </c>
      <c r="AN54" s="11">
        <f t="shared" si="4"/>
        <v>100</v>
      </c>
      <c r="AO54" s="9">
        <v>12</v>
      </c>
      <c r="AP54" s="9">
        <v>13</v>
      </c>
      <c r="AQ54" s="18">
        <v>18</v>
      </c>
      <c r="AR54" s="11">
        <v>13</v>
      </c>
      <c r="AS54" s="11">
        <v>0</v>
      </c>
      <c r="AU54" s="11">
        <v>1</v>
      </c>
      <c r="AV54" s="11">
        <v>0</v>
      </c>
      <c r="AW54" s="11">
        <v>18</v>
      </c>
      <c r="AX54" s="11">
        <v>15</v>
      </c>
      <c r="AY54" s="11">
        <v>9</v>
      </c>
      <c r="AZ54" s="11">
        <v>1</v>
      </c>
      <c r="BC54" t="s">
        <v>719</v>
      </c>
      <c r="BE54" t="s">
        <v>720</v>
      </c>
      <c r="BF54" s="11">
        <f t="shared" si="22"/>
        <v>31</v>
      </c>
      <c r="BG54" s="11">
        <f t="shared" si="23"/>
        <v>0</v>
      </c>
      <c r="BH54" s="11">
        <f t="shared" si="24"/>
        <v>43</v>
      </c>
      <c r="BI54" s="11">
        <f t="shared" si="25"/>
        <v>0</v>
      </c>
      <c r="BL54" t="s">
        <v>587</v>
      </c>
    </row>
    <row r="55" spans="1:64" x14ac:dyDescent="0.25">
      <c r="A55">
        <v>2013</v>
      </c>
      <c r="B55" t="s">
        <v>604</v>
      </c>
      <c r="C55" t="s">
        <v>42</v>
      </c>
      <c r="D55" s="15">
        <v>16255</v>
      </c>
      <c r="E55" t="s">
        <v>261</v>
      </c>
      <c r="F55" t="s">
        <v>817</v>
      </c>
      <c r="G55" t="s">
        <v>230</v>
      </c>
      <c r="H55" t="s">
        <v>20</v>
      </c>
      <c r="I55" t="s">
        <v>736</v>
      </c>
      <c r="J55">
        <v>2009</v>
      </c>
      <c r="K55">
        <f t="shared" si="18"/>
        <v>4</v>
      </c>
      <c r="L55" t="s">
        <v>738</v>
      </c>
      <c r="M55" t="s">
        <v>738</v>
      </c>
      <c r="O55" s="2">
        <v>890000</v>
      </c>
      <c r="P55" s="2">
        <v>890000</v>
      </c>
      <c r="Q55" s="2">
        <v>881300</v>
      </c>
      <c r="R55" s="3">
        <f t="shared" si="26"/>
        <v>0.99022471910112364</v>
      </c>
      <c r="S55" s="5">
        <f t="shared" si="19"/>
        <v>100</v>
      </c>
      <c r="T55" s="11">
        <v>87.86516853932585</v>
      </c>
      <c r="U55" s="11">
        <v>1.6853932584269662</v>
      </c>
      <c r="V55" s="11">
        <v>6.179775280898876</v>
      </c>
      <c r="W55" s="11">
        <v>0</v>
      </c>
      <c r="X55" s="11">
        <v>0</v>
      </c>
      <c r="Y55" s="11">
        <v>0.5617977528089888</v>
      </c>
      <c r="Z55" s="11">
        <v>1.1235955056179776</v>
      </c>
      <c r="AA55" s="11">
        <v>0</v>
      </c>
      <c r="AB55" s="11">
        <v>0</v>
      </c>
      <c r="AC55" s="11">
        <v>0</v>
      </c>
      <c r="AD55" s="11">
        <v>0</v>
      </c>
      <c r="AE55" s="11">
        <v>2.584269662921348</v>
      </c>
      <c r="AF55" s="11">
        <v>0</v>
      </c>
      <c r="AG55" s="11"/>
      <c r="AH55" s="11">
        <v>0</v>
      </c>
      <c r="AI55" s="11"/>
      <c r="AJ55" s="11">
        <v>0</v>
      </c>
      <c r="AL55" s="11">
        <f t="shared" si="20"/>
        <v>6.179775280898876</v>
      </c>
      <c r="AM55" s="11">
        <f t="shared" si="21"/>
        <v>3.7078651685393256</v>
      </c>
      <c r="AN55" s="11">
        <f t="shared" si="4"/>
        <v>100</v>
      </c>
      <c r="AO55" s="9">
        <v>20</v>
      </c>
      <c r="AP55" s="9">
        <v>60</v>
      </c>
      <c r="AQ55" s="18">
        <v>10</v>
      </c>
      <c r="AR55" s="11">
        <v>5</v>
      </c>
      <c r="AS55" s="11">
        <v>5</v>
      </c>
      <c r="AU55" s="11">
        <v>0</v>
      </c>
      <c r="AV55" s="11">
        <v>0</v>
      </c>
      <c r="AW55" s="11">
        <v>0</v>
      </c>
      <c r="AX55" s="11">
        <v>0</v>
      </c>
      <c r="AY55" s="11">
        <v>0</v>
      </c>
      <c r="BB55" s="11">
        <v>0</v>
      </c>
      <c r="BC55" t="s">
        <v>20</v>
      </c>
      <c r="BD55" s="11">
        <v>0</v>
      </c>
      <c r="BE55" t="s">
        <v>20</v>
      </c>
      <c r="BF55" s="11">
        <f t="shared" si="22"/>
        <v>70</v>
      </c>
      <c r="BG55" s="11">
        <f t="shared" si="23"/>
        <v>5</v>
      </c>
      <c r="BH55" s="11">
        <f t="shared" si="24"/>
        <v>0</v>
      </c>
      <c r="BI55" s="11">
        <f t="shared" si="25"/>
        <v>0</v>
      </c>
      <c r="BL55" t="s">
        <v>588</v>
      </c>
    </row>
    <row r="56" spans="1:64" x14ac:dyDescent="0.25">
      <c r="A56">
        <v>2013</v>
      </c>
      <c r="B56" t="s">
        <v>594</v>
      </c>
      <c r="C56" t="s">
        <v>65</v>
      </c>
      <c r="D56" s="15">
        <v>10027</v>
      </c>
      <c r="E56" t="s">
        <v>261</v>
      </c>
      <c r="F56" t="s">
        <v>817</v>
      </c>
      <c r="G56" t="s">
        <v>230</v>
      </c>
      <c r="H56" t="s">
        <v>698</v>
      </c>
      <c r="I56" t="s">
        <v>736</v>
      </c>
      <c r="J56">
        <v>2010</v>
      </c>
      <c r="K56">
        <f t="shared" si="18"/>
        <v>3</v>
      </c>
      <c r="L56" t="s">
        <v>738</v>
      </c>
      <c r="M56" t="s">
        <v>738</v>
      </c>
      <c r="O56" s="2">
        <v>386000</v>
      </c>
      <c r="P56" s="2">
        <v>366000</v>
      </c>
      <c r="Q56" s="2">
        <v>644600</v>
      </c>
      <c r="R56" s="3">
        <f t="shared" si="26"/>
        <v>1.6699481865284973</v>
      </c>
      <c r="S56" s="5">
        <f t="shared" si="19"/>
        <v>100</v>
      </c>
      <c r="T56" s="5">
        <v>98</v>
      </c>
      <c r="U56" s="5">
        <v>0</v>
      </c>
      <c r="V56" s="5">
        <v>0.5</v>
      </c>
      <c r="W56" s="5">
        <v>0</v>
      </c>
      <c r="X56" s="5">
        <v>0</v>
      </c>
      <c r="Y56" s="5">
        <v>0.5</v>
      </c>
      <c r="Z56" s="5">
        <v>0</v>
      </c>
      <c r="AA56" s="5">
        <v>0</v>
      </c>
      <c r="AB56" s="5">
        <v>0</v>
      </c>
      <c r="AC56" s="5">
        <v>1</v>
      </c>
      <c r="AD56" s="5"/>
      <c r="AE56" s="5">
        <v>0</v>
      </c>
      <c r="AF56" s="5">
        <v>0</v>
      </c>
      <c r="AG56" s="5" t="s">
        <v>20</v>
      </c>
      <c r="AH56" s="5">
        <v>0</v>
      </c>
      <c r="AI56" s="5" t="s">
        <v>20</v>
      </c>
      <c r="AJ56" s="5">
        <v>0</v>
      </c>
      <c r="AK56" s="5" t="s">
        <v>20</v>
      </c>
      <c r="AL56" s="11">
        <f t="shared" si="20"/>
        <v>0.5</v>
      </c>
      <c r="AM56" s="11">
        <f t="shared" si="21"/>
        <v>1</v>
      </c>
      <c r="AN56" s="11">
        <f t="shared" si="4"/>
        <v>100</v>
      </c>
      <c r="AO56" s="9">
        <v>75</v>
      </c>
      <c r="AP56" s="9">
        <v>0</v>
      </c>
      <c r="AQ56" s="18">
        <v>0</v>
      </c>
      <c r="AR56" s="11">
        <v>0</v>
      </c>
      <c r="AS56" s="11">
        <v>0</v>
      </c>
      <c r="AU56" s="11">
        <v>0</v>
      </c>
      <c r="AV56" s="11">
        <v>0</v>
      </c>
      <c r="AW56" s="11">
        <v>0</v>
      </c>
      <c r="AX56" s="11">
        <v>0</v>
      </c>
      <c r="AY56" s="11">
        <v>0</v>
      </c>
      <c r="BC56" t="s">
        <v>714</v>
      </c>
      <c r="BD56" s="11">
        <v>25</v>
      </c>
      <c r="BE56" t="s">
        <v>715</v>
      </c>
      <c r="BF56" s="11">
        <f t="shared" si="22"/>
        <v>0</v>
      </c>
      <c r="BG56" s="11">
        <f t="shared" si="23"/>
        <v>0</v>
      </c>
      <c r="BH56" s="11">
        <f t="shared" si="24"/>
        <v>0</v>
      </c>
      <c r="BI56" s="11">
        <f t="shared" si="25"/>
        <v>25</v>
      </c>
      <c r="BL56" t="s">
        <v>587</v>
      </c>
    </row>
    <row r="57" spans="1:64" x14ac:dyDescent="0.25">
      <c r="A57">
        <v>2013</v>
      </c>
      <c r="B57" t="s">
        <v>657</v>
      </c>
      <c r="C57" t="s">
        <v>34</v>
      </c>
      <c r="D57" s="15">
        <v>87105</v>
      </c>
      <c r="E57" t="s">
        <v>254</v>
      </c>
      <c r="F57" t="s">
        <v>818</v>
      </c>
      <c r="G57" t="s">
        <v>230</v>
      </c>
      <c r="H57" t="s">
        <v>20</v>
      </c>
      <c r="I57" t="s">
        <v>736</v>
      </c>
      <c r="J57">
        <v>2010</v>
      </c>
      <c r="K57">
        <f t="shared" si="18"/>
        <v>3</v>
      </c>
      <c r="L57" t="s">
        <v>738</v>
      </c>
      <c r="M57" t="s">
        <v>738</v>
      </c>
      <c r="O57" s="2">
        <v>95000</v>
      </c>
      <c r="P57" s="2">
        <v>85000</v>
      </c>
      <c r="Q57" s="2">
        <v>90100</v>
      </c>
      <c r="R57" s="3">
        <f t="shared" si="26"/>
        <v>0.94842105263157894</v>
      </c>
      <c r="S57" s="5">
        <f t="shared" si="19"/>
        <v>100</v>
      </c>
      <c r="T57" s="5">
        <v>100</v>
      </c>
      <c r="U57" s="5">
        <v>0</v>
      </c>
      <c r="V57" s="5">
        <v>0</v>
      </c>
      <c r="W57" s="5">
        <v>0</v>
      </c>
      <c r="X57" s="5">
        <v>0</v>
      </c>
      <c r="Y57" s="5">
        <v>0</v>
      </c>
      <c r="Z57" s="5">
        <v>0</v>
      </c>
      <c r="AA57" s="5">
        <v>0</v>
      </c>
      <c r="AB57" s="5">
        <v>0</v>
      </c>
      <c r="AC57" s="5">
        <v>0</v>
      </c>
      <c r="AD57" s="5"/>
      <c r="AE57" s="5">
        <v>0</v>
      </c>
      <c r="AF57" s="5">
        <v>0</v>
      </c>
      <c r="AG57" s="5" t="s">
        <v>20</v>
      </c>
      <c r="AH57" s="5">
        <v>0</v>
      </c>
      <c r="AI57" s="5" t="s">
        <v>20</v>
      </c>
      <c r="AJ57" s="5">
        <v>0</v>
      </c>
      <c r="AK57" s="5" t="s">
        <v>20</v>
      </c>
      <c r="AL57" s="11">
        <f t="shared" si="20"/>
        <v>0</v>
      </c>
      <c r="AM57" s="11">
        <f t="shared" si="21"/>
        <v>0</v>
      </c>
      <c r="AN57" s="11">
        <f t="shared" si="4"/>
        <v>100</v>
      </c>
      <c r="AO57" s="9">
        <v>0</v>
      </c>
      <c r="AP57" s="9">
        <v>0</v>
      </c>
      <c r="AQ57" s="18">
        <v>25</v>
      </c>
      <c r="AR57" s="11">
        <v>25</v>
      </c>
      <c r="AS57" s="11">
        <v>0</v>
      </c>
      <c r="AU57" s="11">
        <v>0</v>
      </c>
      <c r="AV57" s="11">
        <v>0</v>
      </c>
      <c r="AW57" s="11">
        <v>50</v>
      </c>
      <c r="AX57" s="11">
        <v>0</v>
      </c>
      <c r="AY57" s="11">
        <v>0</v>
      </c>
      <c r="BB57" s="11">
        <v>0</v>
      </c>
      <c r="BC57" t="s">
        <v>20</v>
      </c>
      <c r="BD57" s="11">
        <v>0</v>
      </c>
      <c r="BE57" t="s">
        <v>20</v>
      </c>
      <c r="BF57" s="11">
        <f t="shared" si="22"/>
        <v>25</v>
      </c>
      <c r="BG57" s="11">
        <f t="shared" si="23"/>
        <v>0</v>
      </c>
      <c r="BH57" s="11">
        <f t="shared" si="24"/>
        <v>50</v>
      </c>
      <c r="BI57" s="11">
        <f t="shared" si="25"/>
        <v>0</v>
      </c>
      <c r="BL57" t="s">
        <v>587</v>
      </c>
    </row>
    <row r="58" spans="1:64" x14ac:dyDescent="0.25">
      <c r="A58">
        <v>2013</v>
      </c>
      <c r="B58" t="s">
        <v>623</v>
      </c>
      <c r="C58" t="s">
        <v>101</v>
      </c>
      <c r="D58" s="13">
        <v>1226</v>
      </c>
      <c r="E58" t="s">
        <v>258</v>
      </c>
      <c r="F58" t="s">
        <v>817</v>
      </c>
      <c r="G58" t="s">
        <v>230</v>
      </c>
      <c r="H58" t="s">
        <v>699</v>
      </c>
      <c r="I58" t="s">
        <v>736</v>
      </c>
      <c r="J58">
        <v>2008</v>
      </c>
      <c r="K58">
        <f t="shared" si="18"/>
        <v>5</v>
      </c>
      <c r="L58" t="s">
        <v>738</v>
      </c>
      <c r="M58" t="s">
        <v>738</v>
      </c>
      <c r="O58" s="2">
        <v>1350000</v>
      </c>
      <c r="P58" s="2">
        <v>425000</v>
      </c>
      <c r="Q58" s="2">
        <v>1350200</v>
      </c>
      <c r="R58" s="3">
        <f t="shared" si="26"/>
        <v>1.0001481481481482</v>
      </c>
      <c r="S58" s="5">
        <f t="shared" si="19"/>
        <v>100</v>
      </c>
      <c r="T58" s="11">
        <v>40</v>
      </c>
      <c r="U58" s="11">
        <v>4.7058823529411766</v>
      </c>
      <c r="V58" s="11">
        <v>5.1764705882352944</v>
      </c>
      <c r="W58" s="11">
        <v>0</v>
      </c>
      <c r="X58" s="11">
        <v>7.764705882352942</v>
      </c>
      <c r="Y58" s="11">
        <v>0</v>
      </c>
      <c r="Z58" s="11">
        <v>4.7058823529411766</v>
      </c>
      <c r="AA58" s="11">
        <v>7.764705882352942</v>
      </c>
      <c r="AB58" s="11">
        <v>0.47058823529411759</v>
      </c>
      <c r="AC58" s="11">
        <v>24</v>
      </c>
      <c r="AD58" s="11">
        <v>0</v>
      </c>
      <c r="AE58" s="11">
        <v>5.4117647058823524</v>
      </c>
      <c r="AF58" s="11">
        <v>0</v>
      </c>
      <c r="AG58" s="11"/>
      <c r="AH58" s="11">
        <v>0</v>
      </c>
      <c r="AI58" s="11"/>
      <c r="AJ58" s="11">
        <v>0</v>
      </c>
      <c r="AL58" s="11">
        <f t="shared" si="20"/>
        <v>5.1764705882352944</v>
      </c>
      <c r="AM58" s="11">
        <f t="shared" si="21"/>
        <v>42.352941176470594</v>
      </c>
      <c r="AN58" s="11">
        <f t="shared" si="4"/>
        <v>100</v>
      </c>
      <c r="AO58" s="9">
        <v>97.647058823529406</v>
      </c>
      <c r="AP58" s="9">
        <v>0</v>
      </c>
      <c r="AQ58" s="9">
        <v>0</v>
      </c>
      <c r="AR58" s="9">
        <v>0</v>
      </c>
      <c r="AS58" s="9">
        <v>0</v>
      </c>
      <c r="AT58" s="9">
        <v>0</v>
      </c>
      <c r="AU58" s="9">
        <v>0</v>
      </c>
      <c r="AV58" s="9">
        <v>0</v>
      </c>
      <c r="AW58" s="9">
        <v>2.3529411764705883</v>
      </c>
      <c r="AX58" s="9">
        <v>0</v>
      </c>
      <c r="AY58" s="9">
        <v>0</v>
      </c>
      <c r="AZ58" s="9">
        <v>0</v>
      </c>
      <c r="BA58" s="9">
        <v>0</v>
      </c>
      <c r="BB58" s="9">
        <v>0</v>
      </c>
      <c r="BC58" s="9"/>
      <c r="BD58" s="9">
        <v>0</v>
      </c>
      <c r="BE58" t="s">
        <v>20</v>
      </c>
      <c r="BF58" s="11">
        <f t="shared" si="22"/>
        <v>0</v>
      </c>
      <c r="BG58" s="11">
        <f t="shared" si="23"/>
        <v>0</v>
      </c>
      <c r="BH58" s="11">
        <f t="shared" si="24"/>
        <v>2.3529411764705883</v>
      </c>
      <c r="BI58" s="11">
        <f t="shared" si="25"/>
        <v>0</v>
      </c>
      <c r="BL58" t="s">
        <v>587</v>
      </c>
    </row>
    <row r="59" spans="1:64" x14ac:dyDescent="0.25">
      <c r="A59">
        <v>2013</v>
      </c>
      <c r="B59" t="s">
        <v>641</v>
      </c>
      <c r="C59" t="s">
        <v>53</v>
      </c>
      <c r="D59" s="15">
        <v>5855</v>
      </c>
      <c r="E59" t="s">
        <v>258</v>
      </c>
      <c r="F59" t="s">
        <v>817</v>
      </c>
      <c r="G59" t="s">
        <v>224</v>
      </c>
      <c r="H59" t="s">
        <v>20</v>
      </c>
      <c r="I59" t="s">
        <v>224</v>
      </c>
      <c r="J59">
        <v>2009</v>
      </c>
      <c r="K59">
        <f t="shared" si="18"/>
        <v>4</v>
      </c>
      <c r="L59" t="s">
        <v>738</v>
      </c>
      <c r="M59" t="s">
        <v>738</v>
      </c>
      <c r="O59" s="2">
        <v>250000</v>
      </c>
      <c r="P59" s="2">
        <v>200000</v>
      </c>
      <c r="Q59" s="2">
        <v>250000</v>
      </c>
      <c r="R59" s="3">
        <f t="shared" si="26"/>
        <v>1</v>
      </c>
      <c r="S59" s="5">
        <f t="shared" si="19"/>
        <v>100</v>
      </c>
      <c r="T59" s="11">
        <v>20.599999999999998</v>
      </c>
      <c r="U59" s="11">
        <v>0</v>
      </c>
      <c r="V59" s="11">
        <v>15.9</v>
      </c>
      <c r="W59" s="11">
        <v>0</v>
      </c>
      <c r="X59" s="11">
        <v>33.900000000000006</v>
      </c>
      <c r="Y59" s="11">
        <v>13</v>
      </c>
      <c r="Z59" s="11">
        <v>2</v>
      </c>
      <c r="AA59" s="11">
        <v>2</v>
      </c>
      <c r="AB59" s="11">
        <v>0</v>
      </c>
      <c r="AC59" s="11">
        <v>2.5</v>
      </c>
      <c r="AD59" s="11">
        <v>0</v>
      </c>
      <c r="AE59" s="11">
        <v>0</v>
      </c>
      <c r="AF59" s="11">
        <v>0</v>
      </c>
      <c r="AG59" s="11"/>
      <c r="AH59" s="11">
        <v>0</v>
      </c>
      <c r="AI59" s="11"/>
      <c r="AJ59" s="11">
        <v>10.100000000000001</v>
      </c>
      <c r="AL59" s="11">
        <f t="shared" si="20"/>
        <v>15.9</v>
      </c>
      <c r="AM59" s="11">
        <f t="shared" si="21"/>
        <v>16.600000000000001</v>
      </c>
      <c r="AN59" s="11">
        <f t="shared" si="4"/>
        <v>100</v>
      </c>
      <c r="AO59" s="9">
        <v>0</v>
      </c>
      <c r="AP59" s="9">
        <v>0</v>
      </c>
      <c r="AQ59" s="9">
        <v>0</v>
      </c>
      <c r="AR59" s="9">
        <v>0</v>
      </c>
      <c r="AS59" s="9">
        <v>0</v>
      </c>
      <c r="AT59" s="9">
        <v>0</v>
      </c>
      <c r="AU59" s="9">
        <v>0</v>
      </c>
      <c r="AV59" s="9">
        <v>0</v>
      </c>
      <c r="AW59" s="9">
        <v>0</v>
      </c>
      <c r="AX59" s="9">
        <v>0</v>
      </c>
      <c r="AY59" s="9">
        <v>0</v>
      </c>
      <c r="AZ59" s="9">
        <v>0</v>
      </c>
      <c r="BA59" s="9">
        <v>0</v>
      </c>
      <c r="BB59" s="9">
        <v>100</v>
      </c>
      <c r="BC59" s="9"/>
      <c r="BD59" s="9">
        <v>0</v>
      </c>
      <c r="BE59" t="s">
        <v>20</v>
      </c>
      <c r="BF59" s="11">
        <f t="shared" si="22"/>
        <v>0</v>
      </c>
      <c r="BG59" s="11">
        <f t="shared" si="23"/>
        <v>0</v>
      </c>
      <c r="BH59" s="11">
        <f t="shared" si="24"/>
        <v>0</v>
      </c>
      <c r="BI59" s="11">
        <f t="shared" si="25"/>
        <v>100</v>
      </c>
      <c r="BL59" t="s">
        <v>586</v>
      </c>
    </row>
    <row r="60" spans="1:64" x14ac:dyDescent="0.25">
      <c r="A60">
        <v>2013</v>
      </c>
      <c r="B60" t="s">
        <v>654</v>
      </c>
      <c r="C60" t="s">
        <v>53</v>
      </c>
      <c r="D60" s="15">
        <v>5158</v>
      </c>
      <c r="E60" t="s">
        <v>258</v>
      </c>
      <c r="F60" t="s">
        <v>817</v>
      </c>
      <c r="G60" t="s">
        <v>230</v>
      </c>
      <c r="H60" t="s">
        <v>20</v>
      </c>
      <c r="I60" t="s">
        <v>736</v>
      </c>
      <c r="J60">
        <v>2009</v>
      </c>
      <c r="K60">
        <f t="shared" si="18"/>
        <v>4</v>
      </c>
      <c r="L60" t="s">
        <v>738</v>
      </c>
      <c r="M60" t="s">
        <v>738</v>
      </c>
      <c r="O60" s="2">
        <v>143000</v>
      </c>
      <c r="P60" s="2">
        <v>143305</v>
      </c>
      <c r="Q60" s="2">
        <v>142344</v>
      </c>
      <c r="R60" s="3">
        <f t="shared" si="26"/>
        <v>0.99541258741258742</v>
      </c>
      <c r="S60" s="5">
        <f t="shared" si="19"/>
        <v>100</v>
      </c>
      <c r="T60" s="11">
        <v>48.790342276961724</v>
      </c>
      <c r="U60" s="11">
        <v>0</v>
      </c>
      <c r="V60" s="11">
        <v>0</v>
      </c>
      <c r="W60" s="11">
        <v>0</v>
      </c>
      <c r="X60" s="11">
        <v>40.977635113917863</v>
      </c>
      <c r="Y60" s="11">
        <v>4.1868741495411886E-3</v>
      </c>
      <c r="Z60" s="11">
        <v>0</v>
      </c>
      <c r="AA60" s="11">
        <v>5.9474547294232583</v>
      </c>
      <c r="AB60" s="11">
        <v>0</v>
      </c>
      <c r="AC60" s="11">
        <v>0</v>
      </c>
      <c r="AD60" s="11">
        <v>0</v>
      </c>
      <c r="AE60" s="11">
        <v>0</v>
      </c>
      <c r="AF60" s="11">
        <v>4.2803810055476079</v>
      </c>
      <c r="AG60" s="11"/>
      <c r="AH60" s="11">
        <v>0</v>
      </c>
      <c r="AI60" s="11"/>
      <c r="AJ60" s="11">
        <v>0</v>
      </c>
      <c r="AL60" s="11">
        <f t="shared" si="20"/>
        <v>0</v>
      </c>
      <c r="AM60" s="11">
        <f t="shared" si="21"/>
        <v>10.227835734970867</v>
      </c>
      <c r="AN60" s="11">
        <f t="shared" si="4"/>
        <v>100</v>
      </c>
      <c r="AO60" s="9">
        <v>0</v>
      </c>
      <c r="AP60" s="9">
        <v>0</v>
      </c>
      <c r="AQ60" s="9">
        <v>44.343881930148981</v>
      </c>
      <c r="AR60" s="9">
        <v>3.4890617912843238</v>
      </c>
      <c r="AS60" s="9">
        <v>0</v>
      </c>
      <c r="AT60" s="9">
        <v>0</v>
      </c>
      <c r="AU60" s="9">
        <v>0</v>
      </c>
      <c r="AV60" s="9">
        <v>2.2406754823627928</v>
      </c>
      <c r="AW60" s="9">
        <v>24.980984613237499</v>
      </c>
      <c r="AX60" s="9">
        <v>2.3788423292976519</v>
      </c>
      <c r="AY60" s="9">
        <v>14.209553051184537</v>
      </c>
      <c r="AZ60" s="9">
        <v>8.3570008024842117</v>
      </c>
      <c r="BA60" s="9">
        <v>0</v>
      </c>
      <c r="BB60" s="9">
        <v>0</v>
      </c>
      <c r="BC60" s="9"/>
      <c r="BD60" s="9">
        <v>0</v>
      </c>
      <c r="BE60" t="s">
        <v>20</v>
      </c>
      <c r="BF60" s="11">
        <f t="shared" si="22"/>
        <v>44.343881930148981</v>
      </c>
      <c r="BG60" s="11">
        <f t="shared" si="23"/>
        <v>0</v>
      </c>
      <c r="BH60" s="11">
        <f t="shared" si="24"/>
        <v>52.16705627856669</v>
      </c>
      <c r="BI60" s="11">
        <f t="shared" si="25"/>
        <v>0</v>
      </c>
      <c r="BL60" t="s">
        <v>587</v>
      </c>
    </row>
    <row r="61" spans="1:64" x14ac:dyDescent="0.25">
      <c r="A61">
        <v>2013</v>
      </c>
      <c r="B61" t="s">
        <v>612</v>
      </c>
      <c r="C61" t="s">
        <v>53</v>
      </c>
      <c r="D61" s="15">
        <v>5401</v>
      </c>
      <c r="E61" t="s">
        <v>258</v>
      </c>
      <c r="F61" t="s">
        <v>817</v>
      </c>
      <c r="G61" t="s">
        <v>224</v>
      </c>
      <c r="H61" t="s">
        <v>20</v>
      </c>
      <c r="I61" t="s">
        <v>224</v>
      </c>
      <c r="J61">
        <v>2008</v>
      </c>
      <c r="K61">
        <f t="shared" si="18"/>
        <v>5</v>
      </c>
      <c r="L61" t="s">
        <v>738</v>
      </c>
      <c r="M61" t="s">
        <v>738</v>
      </c>
      <c r="O61" s="2">
        <v>506904</v>
      </c>
      <c r="P61" s="2">
        <v>506904</v>
      </c>
      <c r="Q61" s="2">
        <v>506120</v>
      </c>
      <c r="R61" s="3">
        <f t="shared" si="26"/>
        <v>0.99845335605953001</v>
      </c>
      <c r="S61" s="5">
        <f t="shared" si="19"/>
        <v>99.999999999999972</v>
      </c>
      <c r="T61" s="5">
        <v>73</v>
      </c>
      <c r="U61" s="5">
        <v>0.6</v>
      </c>
      <c r="V61" s="5">
        <v>4.5</v>
      </c>
      <c r="W61" s="5">
        <v>1.2</v>
      </c>
      <c r="X61" s="5">
        <v>5</v>
      </c>
      <c r="Y61" s="5">
        <v>4.3</v>
      </c>
      <c r="Z61" s="5">
        <v>0.1</v>
      </c>
      <c r="AA61" s="5">
        <v>2.6</v>
      </c>
      <c r="AB61" s="5">
        <v>0.1</v>
      </c>
      <c r="AC61" s="5">
        <v>8.5</v>
      </c>
      <c r="AD61" s="5">
        <v>0</v>
      </c>
      <c r="AE61" s="5">
        <v>0.1</v>
      </c>
      <c r="AF61" s="5"/>
      <c r="AG61" s="5" t="s">
        <v>20</v>
      </c>
      <c r="AH61" s="5">
        <v>0</v>
      </c>
      <c r="AI61" s="5" t="s">
        <v>20</v>
      </c>
      <c r="AJ61" s="5">
        <v>0</v>
      </c>
      <c r="AK61" s="5" t="s">
        <v>20</v>
      </c>
      <c r="AL61" s="11">
        <f t="shared" si="20"/>
        <v>5.7</v>
      </c>
      <c r="AM61" s="11">
        <f t="shared" si="21"/>
        <v>11.4</v>
      </c>
      <c r="AN61" s="11">
        <f t="shared" si="4"/>
        <v>100</v>
      </c>
      <c r="AO61" s="9">
        <v>100</v>
      </c>
      <c r="AP61" s="9">
        <v>0</v>
      </c>
      <c r="AQ61" s="18">
        <v>0</v>
      </c>
      <c r="AR61" s="11">
        <v>0</v>
      </c>
      <c r="AS61" s="11">
        <v>0</v>
      </c>
      <c r="AU61" s="11">
        <v>0</v>
      </c>
      <c r="AV61" s="11">
        <v>0</v>
      </c>
      <c r="AW61" s="11">
        <v>0</v>
      </c>
      <c r="AX61" s="11">
        <v>0</v>
      </c>
      <c r="AY61" s="11">
        <v>0</v>
      </c>
      <c r="BB61" s="11">
        <v>0</v>
      </c>
      <c r="BC61" t="s">
        <v>20</v>
      </c>
      <c r="BD61" s="11">
        <v>0</v>
      </c>
      <c r="BE61" t="s">
        <v>20</v>
      </c>
      <c r="BF61" s="11">
        <f t="shared" si="22"/>
        <v>0</v>
      </c>
      <c r="BG61" s="11">
        <f t="shared" si="23"/>
        <v>0</v>
      </c>
      <c r="BH61" s="11">
        <f t="shared" si="24"/>
        <v>0</v>
      </c>
      <c r="BI61" s="11">
        <f t="shared" si="25"/>
        <v>0</v>
      </c>
      <c r="BL61" t="s">
        <v>588</v>
      </c>
    </row>
    <row r="62" spans="1:64" x14ac:dyDescent="0.25">
      <c r="A62">
        <v>2013</v>
      </c>
      <c r="B62" t="s">
        <v>598</v>
      </c>
      <c r="C62" t="s">
        <v>53</v>
      </c>
      <c r="D62" s="15">
        <v>5602</v>
      </c>
      <c r="E62" t="s">
        <v>258</v>
      </c>
      <c r="F62" t="s">
        <v>817</v>
      </c>
      <c r="G62" t="s">
        <v>226</v>
      </c>
      <c r="H62" t="s">
        <v>20</v>
      </c>
      <c r="I62" t="s">
        <v>736</v>
      </c>
      <c r="J62">
        <v>2010</v>
      </c>
      <c r="K62">
        <f t="shared" si="18"/>
        <v>3</v>
      </c>
      <c r="L62" t="s">
        <v>738</v>
      </c>
      <c r="M62" t="s">
        <v>738</v>
      </c>
      <c r="O62" s="2">
        <v>175000</v>
      </c>
      <c r="P62" s="2">
        <v>175000</v>
      </c>
      <c r="Q62" s="2">
        <v>140565</v>
      </c>
      <c r="R62" s="3">
        <f t="shared" si="26"/>
        <v>0.8032285714285714</v>
      </c>
      <c r="S62" s="5">
        <f t="shared" si="19"/>
        <v>100</v>
      </c>
      <c r="T62" s="5">
        <v>40</v>
      </c>
      <c r="U62" s="5">
        <v>0</v>
      </c>
      <c r="V62" s="5">
        <v>10</v>
      </c>
      <c r="W62" s="5">
        <v>0</v>
      </c>
      <c r="X62" s="5">
        <v>0</v>
      </c>
      <c r="Y62" s="5">
        <v>5</v>
      </c>
      <c r="Z62" s="5">
        <v>0</v>
      </c>
      <c r="AA62" s="5">
        <v>10</v>
      </c>
      <c r="AB62" s="5">
        <v>0</v>
      </c>
      <c r="AC62" s="5">
        <v>35</v>
      </c>
      <c r="AD62" s="5"/>
      <c r="AE62" s="5">
        <v>0</v>
      </c>
      <c r="AF62" s="5">
        <v>0</v>
      </c>
      <c r="AG62" s="5" t="s">
        <v>20</v>
      </c>
      <c r="AH62" s="5">
        <v>0</v>
      </c>
      <c r="AI62" s="5" t="s">
        <v>20</v>
      </c>
      <c r="AJ62" s="5">
        <v>0</v>
      </c>
      <c r="AK62" s="5" t="s">
        <v>20</v>
      </c>
      <c r="AL62" s="11">
        <f t="shared" si="20"/>
        <v>10</v>
      </c>
      <c r="AM62" s="11">
        <f t="shared" si="21"/>
        <v>45</v>
      </c>
      <c r="AN62" s="11">
        <f t="shared" si="4"/>
        <v>100</v>
      </c>
      <c r="AO62" s="9">
        <v>100</v>
      </c>
      <c r="AP62" s="9">
        <v>0</v>
      </c>
      <c r="AQ62" s="18">
        <v>0</v>
      </c>
      <c r="AR62" s="11">
        <v>0</v>
      </c>
      <c r="AS62" s="11">
        <v>0</v>
      </c>
      <c r="AU62" s="11">
        <v>0</v>
      </c>
      <c r="AV62" s="11">
        <v>0</v>
      </c>
      <c r="AW62" s="11">
        <v>0</v>
      </c>
      <c r="AX62" s="11">
        <v>0</v>
      </c>
      <c r="AY62" s="11">
        <v>0</v>
      </c>
      <c r="BB62" s="11">
        <v>0</v>
      </c>
      <c r="BC62" t="s">
        <v>20</v>
      </c>
      <c r="BD62" s="11">
        <v>0</v>
      </c>
      <c r="BE62" t="s">
        <v>20</v>
      </c>
      <c r="BF62" s="11">
        <f t="shared" si="22"/>
        <v>0</v>
      </c>
      <c r="BG62" s="11">
        <f t="shared" si="23"/>
        <v>0</v>
      </c>
      <c r="BH62" s="11">
        <f t="shared" si="24"/>
        <v>0</v>
      </c>
      <c r="BI62" s="11">
        <f t="shared" si="25"/>
        <v>0</v>
      </c>
      <c r="BL62" t="s">
        <v>588</v>
      </c>
    </row>
    <row r="63" spans="1:64" x14ac:dyDescent="0.25">
      <c r="A63">
        <v>2013</v>
      </c>
      <c r="B63" t="s">
        <v>596</v>
      </c>
      <c r="C63" t="s">
        <v>101</v>
      </c>
      <c r="D63" s="13">
        <v>1440</v>
      </c>
      <c r="E63" t="s">
        <v>258</v>
      </c>
      <c r="F63" t="s">
        <v>817</v>
      </c>
      <c r="G63" t="s">
        <v>234</v>
      </c>
      <c r="H63" t="s">
        <v>20</v>
      </c>
      <c r="I63" t="s">
        <v>733</v>
      </c>
      <c r="J63">
        <v>2010</v>
      </c>
      <c r="K63">
        <f t="shared" si="18"/>
        <v>3</v>
      </c>
      <c r="L63" t="s">
        <v>738</v>
      </c>
      <c r="M63" t="s">
        <v>738</v>
      </c>
      <c r="O63" s="2">
        <v>150119</v>
      </c>
      <c r="P63" s="2">
        <v>135360</v>
      </c>
      <c r="Q63" s="2">
        <v>144771.37999999998</v>
      </c>
      <c r="R63" s="3">
        <f t="shared" si="26"/>
        <v>0.96437746054796514</v>
      </c>
      <c r="S63" s="5">
        <f t="shared" si="19"/>
        <v>100</v>
      </c>
      <c r="T63" s="5">
        <v>26</v>
      </c>
      <c r="U63" s="5">
        <v>0</v>
      </c>
      <c r="V63" s="5">
        <v>50</v>
      </c>
      <c r="W63" s="5">
        <v>0</v>
      </c>
      <c r="X63" s="5">
        <v>5</v>
      </c>
      <c r="Y63" s="5">
        <v>5</v>
      </c>
      <c r="Z63" s="5">
        <v>2</v>
      </c>
      <c r="AA63" s="5">
        <v>5</v>
      </c>
      <c r="AB63" s="5">
        <v>3</v>
      </c>
      <c r="AC63" s="5">
        <v>2</v>
      </c>
      <c r="AD63" s="5">
        <v>0</v>
      </c>
      <c r="AE63" s="5">
        <v>2</v>
      </c>
      <c r="AF63" s="5">
        <v>0</v>
      </c>
      <c r="AG63" s="5" t="s">
        <v>20</v>
      </c>
      <c r="AH63" s="5">
        <v>0</v>
      </c>
      <c r="AI63" s="5" t="s">
        <v>20</v>
      </c>
      <c r="AJ63" s="5">
        <v>0</v>
      </c>
      <c r="AK63" s="5" t="s">
        <v>20</v>
      </c>
      <c r="AL63" s="11">
        <f t="shared" si="20"/>
        <v>50</v>
      </c>
      <c r="AM63" s="11">
        <f t="shared" si="21"/>
        <v>14</v>
      </c>
      <c r="AN63" s="11">
        <f t="shared" si="4"/>
        <v>100</v>
      </c>
      <c r="AO63" s="9">
        <v>0</v>
      </c>
      <c r="AP63" s="9">
        <v>0</v>
      </c>
      <c r="AQ63" s="18">
        <v>100</v>
      </c>
      <c r="AR63" s="11">
        <v>0</v>
      </c>
      <c r="AS63" s="11">
        <v>0</v>
      </c>
      <c r="AU63" s="11">
        <v>0</v>
      </c>
      <c r="AV63" s="11">
        <v>0</v>
      </c>
      <c r="AW63" s="11">
        <v>0</v>
      </c>
      <c r="AX63" s="11">
        <v>0</v>
      </c>
      <c r="AY63" s="11">
        <v>0</v>
      </c>
      <c r="BB63" s="11">
        <v>0</v>
      </c>
      <c r="BC63" t="s">
        <v>20</v>
      </c>
      <c r="BD63" s="11">
        <v>0</v>
      </c>
      <c r="BE63" t="s">
        <v>20</v>
      </c>
      <c r="BF63" s="11">
        <f t="shared" si="22"/>
        <v>100</v>
      </c>
      <c r="BG63" s="11">
        <f t="shared" si="23"/>
        <v>0</v>
      </c>
      <c r="BH63" s="11">
        <f t="shared" si="24"/>
        <v>0</v>
      </c>
      <c r="BI63" s="11">
        <f t="shared" si="25"/>
        <v>0</v>
      </c>
      <c r="BL63" t="s">
        <v>588</v>
      </c>
    </row>
    <row r="64" spans="1:64" x14ac:dyDescent="0.25">
      <c r="A64">
        <v>2013</v>
      </c>
      <c r="B64" t="s">
        <v>619</v>
      </c>
      <c r="C64" t="s">
        <v>55</v>
      </c>
      <c r="D64" s="11" t="s">
        <v>20</v>
      </c>
      <c r="E64" t="s">
        <v>253</v>
      </c>
      <c r="F64" t="s">
        <v>818</v>
      </c>
      <c r="G64" t="s">
        <v>226</v>
      </c>
      <c r="H64" t="s">
        <v>20</v>
      </c>
      <c r="I64" t="s">
        <v>736</v>
      </c>
      <c r="J64">
        <v>2009</v>
      </c>
      <c r="K64">
        <f t="shared" si="18"/>
        <v>4</v>
      </c>
      <c r="L64" t="s">
        <v>738</v>
      </c>
      <c r="M64" t="s">
        <v>738</v>
      </c>
      <c r="O64" s="2">
        <v>1000000</v>
      </c>
      <c r="P64" s="2">
        <v>1000000</v>
      </c>
      <c r="Q64" s="2">
        <v>706000</v>
      </c>
      <c r="R64" s="3">
        <f t="shared" si="26"/>
        <v>0.70599999999999996</v>
      </c>
      <c r="S64" s="5">
        <f t="shared" si="19"/>
        <v>100</v>
      </c>
      <c r="T64" s="5">
        <v>0</v>
      </c>
      <c r="U64" s="5">
        <v>0</v>
      </c>
      <c r="V64" s="5">
        <v>60</v>
      </c>
      <c r="W64" s="5">
        <v>10</v>
      </c>
      <c r="X64" s="5">
        <v>0</v>
      </c>
      <c r="Y64" s="5">
        <v>20</v>
      </c>
      <c r="Z64" s="5">
        <v>0</v>
      </c>
      <c r="AA64" s="5">
        <v>0</v>
      </c>
      <c r="AB64" s="5">
        <v>0</v>
      </c>
      <c r="AC64" s="5">
        <v>10</v>
      </c>
      <c r="AD64" s="5"/>
      <c r="AE64" s="5">
        <v>0</v>
      </c>
      <c r="AF64" s="5"/>
      <c r="AG64" s="5" t="s">
        <v>707</v>
      </c>
      <c r="AH64" s="5">
        <v>0</v>
      </c>
      <c r="AI64" s="5" t="s">
        <v>20</v>
      </c>
      <c r="AJ64" s="5">
        <v>0</v>
      </c>
      <c r="AK64" s="5" t="s">
        <v>20</v>
      </c>
      <c r="AL64" s="11">
        <f t="shared" si="20"/>
        <v>70</v>
      </c>
      <c r="AM64" s="11">
        <f t="shared" si="21"/>
        <v>10</v>
      </c>
      <c r="AN64" s="11">
        <f t="shared" si="4"/>
        <v>100</v>
      </c>
      <c r="AO64" s="9">
        <v>0</v>
      </c>
      <c r="AP64" s="9">
        <v>0</v>
      </c>
      <c r="AQ64" s="18">
        <v>15</v>
      </c>
      <c r="AR64" s="11">
        <v>85</v>
      </c>
      <c r="AS64" s="11">
        <v>0</v>
      </c>
      <c r="AU64" s="11">
        <v>0</v>
      </c>
      <c r="AV64" s="11">
        <v>0</v>
      </c>
      <c r="AW64" s="11">
        <v>0</v>
      </c>
      <c r="AX64" s="11">
        <v>0</v>
      </c>
      <c r="AY64" s="11">
        <v>0</v>
      </c>
      <c r="BB64" s="11">
        <v>0</v>
      </c>
      <c r="BC64" t="s">
        <v>20</v>
      </c>
      <c r="BD64" s="11">
        <v>0</v>
      </c>
      <c r="BE64" t="s">
        <v>20</v>
      </c>
      <c r="BF64" s="11">
        <f t="shared" si="22"/>
        <v>15</v>
      </c>
      <c r="BG64" s="11">
        <f t="shared" si="23"/>
        <v>0</v>
      </c>
      <c r="BH64" s="11">
        <f t="shared" si="24"/>
        <v>0</v>
      </c>
      <c r="BI64" s="11">
        <f t="shared" si="25"/>
        <v>0</v>
      </c>
      <c r="BL64" t="s">
        <v>588</v>
      </c>
    </row>
    <row r="65" spans="1:64" x14ac:dyDescent="0.25">
      <c r="A65">
        <v>2013</v>
      </c>
      <c r="B65" t="s">
        <v>634</v>
      </c>
      <c r="C65" t="s">
        <v>62</v>
      </c>
      <c r="D65" s="15">
        <v>99352</v>
      </c>
      <c r="E65" t="s">
        <v>253</v>
      </c>
      <c r="F65" t="s">
        <v>818</v>
      </c>
      <c r="G65" t="s">
        <v>234</v>
      </c>
      <c r="H65" t="s">
        <v>20</v>
      </c>
      <c r="I65" t="s">
        <v>733</v>
      </c>
      <c r="J65">
        <v>2009</v>
      </c>
      <c r="K65">
        <f t="shared" si="18"/>
        <v>4</v>
      </c>
      <c r="L65" t="s">
        <v>738</v>
      </c>
      <c r="M65" t="s">
        <v>738</v>
      </c>
      <c r="O65" s="2">
        <v>275739</v>
      </c>
      <c r="P65" s="2">
        <v>261339</v>
      </c>
      <c r="Q65" s="2">
        <v>275705.74</v>
      </c>
      <c r="R65" s="3">
        <f t="shared" si="26"/>
        <v>0.99987937868781707</v>
      </c>
      <c r="S65" s="5">
        <f t="shared" si="19"/>
        <v>100</v>
      </c>
      <c r="T65" s="5">
        <v>13</v>
      </c>
      <c r="U65" s="5">
        <v>7</v>
      </c>
      <c r="V65" s="5">
        <v>13</v>
      </c>
      <c r="W65" s="5">
        <v>0</v>
      </c>
      <c r="X65" s="5">
        <v>14</v>
      </c>
      <c r="Y65" s="5">
        <v>13</v>
      </c>
      <c r="Z65" s="5">
        <v>14</v>
      </c>
      <c r="AA65" s="5">
        <v>6</v>
      </c>
      <c r="AB65" s="5">
        <v>1</v>
      </c>
      <c r="AC65" s="5">
        <v>14</v>
      </c>
      <c r="AD65" s="5">
        <v>2</v>
      </c>
      <c r="AE65" s="5">
        <v>3</v>
      </c>
      <c r="AF65" s="5"/>
      <c r="AG65" s="5" t="s">
        <v>708</v>
      </c>
      <c r="AH65" s="5">
        <v>0</v>
      </c>
      <c r="AI65" s="5" t="s">
        <v>20</v>
      </c>
      <c r="AJ65" s="5">
        <v>0</v>
      </c>
      <c r="AK65" s="5" t="s">
        <v>20</v>
      </c>
      <c r="AL65" s="11">
        <f t="shared" si="20"/>
        <v>13</v>
      </c>
      <c r="AM65" s="11">
        <f t="shared" si="21"/>
        <v>40</v>
      </c>
      <c r="AN65" s="11">
        <f t="shared" si="4"/>
        <v>100</v>
      </c>
      <c r="AO65" s="9">
        <v>89</v>
      </c>
      <c r="AP65" s="9">
        <v>0</v>
      </c>
      <c r="AQ65" s="18">
        <v>0</v>
      </c>
      <c r="AR65" s="11">
        <v>11</v>
      </c>
      <c r="AS65" s="11">
        <v>0</v>
      </c>
      <c r="AU65" s="11">
        <v>0</v>
      </c>
      <c r="AV65" s="11">
        <v>0</v>
      </c>
      <c r="AW65" s="11">
        <v>0</v>
      </c>
      <c r="AX65" s="11">
        <v>0</v>
      </c>
      <c r="AY65" s="11">
        <v>0</v>
      </c>
      <c r="BB65" s="11">
        <v>0</v>
      </c>
      <c r="BC65" t="s">
        <v>20</v>
      </c>
      <c r="BD65" s="11">
        <v>0</v>
      </c>
      <c r="BE65" t="s">
        <v>20</v>
      </c>
      <c r="BF65" s="11">
        <f t="shared" si="22"/>
        <v>0</v>
      </c>
      <c r="BG65" s="11">
        <f t="shared" si="23"/>
        <v>0</v>
      </c>
      <c r="BH65" s="11">
        <f t="shared" si="24"/>
        <v>0</v>
      </c>
      <c r="BI65" s="11">
        <f t="shared" si="25"/>
        <v>0</v>
      </c>
      <c r="BL65" t="s">
        <v>588</v>
      </c>
    </row>
    <row r="66" spans="1:64" x14ac:dyDescent="0.25">
      <c r="A66">
        <v>2013</v>
      </c>
      <c r="B66" t="s">
        <v>635</v>
      </c>
      <c r="C66" t="s">
        <v>35</v>
      </c>
      <c r="D66" s="15">
        <v>21703</v>
      </c>
      <c r="E66" t="s">
        <v>260</v>
      </c>
      <c r="F66" t="s">
        <v>819</v>
      </c>
      <c r="G66" t="s">
        <v>230</v>
      </c>
      <c r="H66" t="s">
        <v>20</v>
      </c>
      <c r="I66" t="s">
        <v>736</v>
      </c>
      <c r="J66">
        <v>2009</v>
      </c>
      <c r="K66">
        <f t="shared" ref="K66:K97" si="27">2013-J66</f>
        <v>4</v>
      </c>
      <c r="L66" t="s">
        <v>738</v>
      </c>
      <c r="M66" t="s">
        <v>738</v>
      </c>
      <c r="O66" s="2">
        <v>1800000</v>
      </c>
      <c r="P66" s="2">
        <v>1800000</v>
      </c>
      <c r="Q66" s="2">
        <v>1388178</v>
      </c>
      <c r="R66" s="3">
        <f t="shared" si="26"/>
        <v>0.77120999999999995</v>
      </c>
      <c r="S66" s="5">
        <f t="shared" si="19"/>
        <v>100</v>
      </c>
      <c r="T66" s="11">
        <v>100</v>
      </c>
      <c r="U66" s="11">
        <v>0</v>
      </c>
      <c r="V66" s="11">
        <v>0</v>
      </c>
      <c r="W66" s="11">
        <v>0</v>
      </c>
      <c r="X66" s="11">
        <v>0</v>
      </c>
      <c r="Y66" s="11">
        <v>0</v>
      </c>
      <c r="Z66" s="11">
        <v>0</v>
      </c>
      <c r="AA66" s="11">
        <v>0</v>
      </c>
      <c r="AB66" s="11">
        <v>0</v>
      </c>
      <c r="AC66" s="11">
        <v>0</v>
      </c>
      <c r="AD66" s="11">
        <v>0</v>
      </c>
      <c r="AE66" s="11">
        <v>0</v>
      </c>
      <c r="AF66" s="11">
        <v>0</v>
      </c>
      <c r="AG66" s="11"/>
      <c r="AH66" s="11">
        <v>0</v>
      </c>
      <c r="AI66" s="11"/>
      <c r="AJ66" s="11">
        <v>0</v>
      </c>
      <c r="AL66" s="11">
        <f t="shared" si="20"/>
        <v>0</v>
      </c>
      <c r="AM66" s="11">
        <f t="shared" si="21"/>
        <v>0</v>
      </c>
      <c r="AN66" s="11">
        <f t="shared" ref="AN66:AN129" si="28">SUM(AO66:BD66)</f>
        <v>100</v>
      </c>
      <c r="AO66" s="9">
        <v>100</v>
      </c>
      <c r="AP66" s="9">
        <v>0</v>
      </c>
      <c r="AQ66" s="9">
        <v>0</v>
      </c>
      <c r="AR66" s="9">
        <v>0</v>
      </c>
      <c r="AS66" s="9">
        <v>0</v>
      </c>
      <c r="AT66" s="9">
        <v>0</v>
      </c>
      <c r="AU66" s="9">
        <v>0</v>
      </c>
      <c r="AV66" s="9">
        <v>0</v>
      </c>
      <c r="AW66" s="9">
        <v>0</v>
      </c>
      <c r="AX66" s="9">
        <v>0</v>
      </c>
      <c r="AY66" s="9">
        <v>0</v>
      </c>
      <c r="AZ66" s="9">
        <v>0</v>
      </c>
      <c r="BA66" s="9">
        <v>0</v>
      </c>
      <c r="BB66" s="9">
        <v>0</v>
      </c>
      <c r="BC66" s="9"/>
      <c r="BD66" s="9">
        <v>0</v>
      </c>
      <c r="BE66" t="s">
        <v>20</v>
      </c>
      <c r="BF66" s="11">
        <f t="shared" si="22"/>
        <v>0</v>
      </c>
      <c r="BG66" s="11">
        <f t="shared" si="23"/>
        <v>0</v>
      </c>
      <c r="BH66" s="11">
        <f t="shared" si="24"/>
        <v>0</v>
      </c>
      <c r="BI66" s="11">
        <f t="shared" si="25"/>
        <v>0</v>
      </c>
      <c r="BL66" t="s">
        <v>588</v>
      </c>
    </row>
    <row r="67" spans="1:64" x14ac:dyDescent="0.25">
      <c r="A67">
        <v>2013</v>
      </c>
      <c r="B67" t="s">
        <v>629</v>
      </c>
      <c r="C67" t="s">
        <v>21</v>
      </c>
      <c r="D67" s="15">
        <v>27604</v>
      </c>
      <c r="E67" t="s">
        <v>260</v>
      </c>
      <c r="F67" t="s">
        <v>819</v>
      </c>
      <c r="G67" t="s">
        <v>230</v>
      </c>
      <c r="H67" t="s">
        <v>20</v>
      </c>
      <c r="I67" t="s">
        <v>736</v>
      </c>
      <c r="J67">
        <v>2008</v>
      </c>
      <c r="K67">
        <f t="shared" si="27"/>
        <v>5</v>
      </c>
      <c r="L67" t="s">
        <v>738</v>
      </c>
      <c r="M67" t="s">
        <v>738</v>
      </c>
      <c r="O67" s="2">
        <v>3300000</v>
      </c>
      <c r="P67" s="2">
        <v>3300000</v>
      </c>
      <c r="S67" s="5">
        <f t="shared" si="19"/>
        <v>100</v>
      </c>
      <c r="T67" s="5">
        <v>85</v>
      </c>
      <c r="U67" s="5">
        <v>10</v>
      </c>
      <c r="V67" s="5">
        <v>0</v>
      </c>
      <c r="W67" s="5">
        <v>0</v>
      </c>
      <c r="X67" s="5">
        <v>0</v>
      </c>
      <c r="Y67" s="5">
        <v>0</v>
      </c>
      <c r="Z67" s="5">
        <v>0</v>
      </c>
      <c r="AA67" s="5">
        <v>5</v>
      </c>
      <c r="AB67" s="5">
        <v>0</v>
      </c>
      <c r="AC67" s="5">
        <v>0</v>
      </c>
      <c r="AD67" s="5"/>
      <c r="AE67" s="5">
        <v>0</v>
      </c>
      <c r="AF67" s="5">
        <v>0</v>
      </c>
      <c r="AG67" s="5" t="s">
        <v>20</v>
      </c>
      <c r="AH67" s="5">
        <v>0</v>
      </c>
      <c r="AI67" s="5" t="s">
        <v>20</v>
      </c>
      <c r="AJ67" s="5">
        <v>0</v>
      </c>
      <c r="AK67" s="5" t="s">
        <v>20</v>
      </c>
      <c r="AL67" s="11">
        <f t="shared" si="20"/>
        <v>0</v>
      </c>
      <c r="AM67" s="11">
        <f t="shared" si="21"/>
        <v>5</v>
      </c>
      <c r="AN67" s="11">
        <f t="shared" si="28"/>
        <v>100</v>
      </c>
      <c r="AO67" s="9">
        <v>100</v>
      </c>
      <c r="AP67" s="9">
        <v>0</v>
      </c>
      <c r="AQ67" s="18">
        <v>0</v>
      </c>
      <c r="AR67" s="11">
        <v>0</v>
      </c>
      <c r="AS67" s="11">
        <v>0</v>
      </c>
      <c r="AU67" s="11">
        <v>0</v>
      </c>
      <c r="AV67" s="11">
        <v>0</v>
      </c>
      <c r="AW67" s="11">
        <v>0</v>
      </c>
      <c r="AX67" s="11">
        <v>0</v>
      </c>
      <c r="AY67" s="11">
        <v>0</v>
      </c>
      <c r="BB67" s="11">
        <v>0</v>
      </c>
      <c r="BC67" t="s">
        <v>20</v>
      </c>
      <c r="BD67" s="11">
        <v>0</v>
      </c>
      <c r="BE67" t="s">
        <v>20</v>
      </c>
      <c r="BF67" s="11">
        <f t="shared" si="22"/>
        <v>0</v>
      </c>
      <c r="BG67" s="11">
        <f t="shared" si="23"/>
        <v>0</v>
      </c>
      <c r="BH67" s="11">
        <f t="shared" si="24"/>
        <v>0</v>
      </c>
      <c r="BI67" s="11">
        <f t="shared" si="25"/>
        <v>0</v>
      </c>
      <c r="BL67" t="s">
        <v>588</v>
      </c>
    </row>
    <row r="68" spans="1:64" x14ac:dyDescent="0.25">
      <c r="A68">
        <v>2013</v>
      </c>
      <c r="B68" t="s">
        <v>613</v>
      </c>
      <c r="C68" t="s">
        <v>57</v>
      </c>
      <c r="D68" s="15">
        <v>22948</v>
      </c>
      <c r="E68" t="s">
        <v>260</v>
      </c>
      <c r="F68" t="s">
        <v>819</v>
      </c>
      <c r="G68" t="s">
        <v>230</v>
      </c>
      <c r="H68" t="s">
        <v>20</v>
      </c>
      <c r="I68" t="s">
        <v>736</v>
      </c>
      <c r="J68">
        <v>2009</v>
      </c>
      <c r="K68">
        <f t="shared" si="27"/>
        <v>4</v>
      </c>
      <c r="L68" t="s">
        <v>738</v>
      </c>
      <c r="M68" t="s">
        <v>738</v>
      </c>
      <c r="O68" s="2">
        <v>500000</v>
      </c>
      <c r="P68" s="2">
        <v>500000</v>
      </c>
      <c r="Q68" s="2">
        <v>479500</v>
      </c>
      <c r="R68" s="3">
        <f>Q68/O68</f>
        <v>0.95899999999999996</v>
      </c>
      <c r="S68" s="5">
        <f t="shared" si="19"/>
        <v>100</v>
      </c>
      <c r="T68" s="11">
        <v>100</v>
      </c>
      <c r="U68" s="11">
        <v>0</v>
      </c>
      <c r="V68" s="11">
        <v>0</v>
      </c>
      <c r="W68" s="11">
        <v>0</v>
      </c>
      <c r="X68" s="11">
        <v>0</v>
      </c>
      <c r="Y68" s="11">
        <v>0</v>
      </c>
      <c r="Z68" s="11">
        <v>0</v>
      </c>
      <c r="AA68" s="11">
        <v>0</v>
      </c>
      <c r="AB68" s="11">
        <v>0</v>
      </c>
      <c r="AC68" s="11">
        <v>0</v>
      </c>
      <c r="AD68" s="11">
        <v>0</v>
      </c>
      <c r="AE68" s="11">
        <v>0</v>
      </c>
      <c r="AF68" s="11">
        <v>0</v>
      </c>
      <c r="AG68" s="11"/>
      <c r="AH68" s="11">
        <v>0</v>
      </c>
      <c r="AI68" s="11"/>
      <c r="AJ68" s="11">
        <v>0</v>
      </c>
      <c r="AL68" s="11">
        <f t="shared" si="20"/>
        <v>0</v>
      </c>
      <c r="AM68" s="11">
        <f t="shared" si="21"/>
        <v>0</v>
      </c>
      <c r="AN68" s="11">
        <f t="shared" si="28"/>
        <v>100</v>
      </c>
      <c r="AO68" s="9">
        <v>0</v>
      </c>
      <c r="AP68" s="9">
        <v>0</v>
      </c>
      <c r="AQ68" s="18">
        <v>0</v>
      </c>
      <c r="AR68" s="11">
        <v>100</v>
      </c>
      <c r="AS68" s="11">
        <v>0</v>
      </c>
      <c r="AU68" s="11">
        <v>0</v>
      </c>
      <c r="AV68" s="11">
        <v>0</v>
      </c>
      <c r="AW68" s="11">
        <v>0</v>
      </c>
      <c r="AX68" s="11">
        <v>0</v>
      </c>
      <c r="AY68" s="11">
        <v>0</v>
      </c>
      <c r="BB68" s="11">
        <v>0</v>
      </c>
      <c r="BC68" t="s">
        <v>20</v>
      </c>
      <c r="BD68" s="11">
        <v>0</v>
      </c>
      <c r="BE68" t="s">
        <v>20</v>
      </c>
      <c r="BF68" s="11">
        <f t="shared" si="22"/>
        <v>0</v>
      </c>
      <c r="BG68" s="11">
        <f t="shared" si="23"/>
        <v>0</v>
      </c>
      <c r="BH68" s="11">
        <f t="shared" si="24"/>
        <v>0</v>
      </c>
      <c r="BI68" s="11">
        <f t="shared" si="25"/>
        <v>0</v>
      </c>
      <c r="BL68" t="s">
        <v>588</v>
      </c>
    </row>
    <row r="69" spans="1:64" x14ac:dyDescent="0.25">
      <c r="A69">
        <v>2013</v>
      </c>
      <c r="B69" t="s">
        <v>591</v>
      </c>
      <c r="C69" t="s">
        <v>223</v>
      </c>
      <c r="D69" s="15">
        <v>34205</v>
      </c>
      <c r="E69" t="s">
        <v>260</v>
      </c>
      <c r="F69" t="s">
        <v>819</v>
      </c>
      <c r="G69" t="s">
        <v>230</v>
      </c>
      <c r="H69" t="s">
        <v>20</v>
      </c>
      <c r="I69" t="s">
        <v>736</v>
      </c>
      <c r="J69">
        <v>2008</v>
      </c>
      <c r="K69">
        <f t="shared" si="27"/>
        <v>5</v>
      </c>
      <c r="L69" t="s">
        <v>738</v>
      </c>
      <c r="M69" t="s">
        <v>738</v>
      </c>
      <c r="O69" s="2">
        <v>200000</v>
      </c>
      <c r="P69" s="2">
        <v>200000</v>
      </c>
      <c r="Q69" s="2">
        <v>224000</v>
      </c>
      <c r="R69" s="3">
        <f>Q69/O69</f>
        <v>1.1200000000000001</v>
      </c>
      <c r="S69" s="5">
        <f t="shared" si="19"/>
        <v>100</v>
      </c>
      <c r="T69" s="5">
        <v>90</v>
      </c>
      <c r="U69" s="5">
        <v>0</v>
      </c>
      <c r="V69" s="5">
        <v>10</v>
      </c>
      <c r="W69" s="5">
        <v>0</v>
      </c>
      <c r="X69" s="5">
        <v>0</v>
      </c>
      <c r="Y69" s="5">
        <v>0</v>
      </c>
      <c r="Z69" s="5">
        <v>0</v>
      </c>
      <c r="AA69" s="5">
        <v>0</v>
      </c>
      <c r="AB69" s="5">
        <v>0</v>
      </c>
      <c r="AC69" s="5">
        <v>0</v>
      </c>
      <c r="AD69" s="5"/>
      <c r="AE69" s="5">
        <v>0</v>
      </c>
      <c r="AF69" s="5">
        <v>0</v>
      </c>
      <c r="AG69" s="5" t="s">
        <v>20</v>
      </c>
      <c r="AH69" s="5">
        <v>0</v>
      </c>
      <c r="AI69" s="5" t="s">
        <v>20</v>
      </c>
      <c r="AJ69" s="5">
        <v>0</v>
      </c>
      <c r="AK69" s="5" t="s">
        <v>20</v>
      </c>
      <c r="AL69" s="11">
        <f t="shared" si="20"/>
        <v>10</v>
      </c>
      <c r="AM69" s="11">
        <f t="shared" si="21"/>
        <v>0</v>
      </c>
      <c r="AN69" s="11">
        <f t="shared" si="28"/>
        <v>100</v>
      </c>
      <c r="AO69" s="9">
        <v>0</v>
      </c>
      <c r="AP69" s="9">
        <v>0</v>
      </c>
      <c r="AQ69" s="18">
        <v>5</v>
      </c>
      <c r="AR69" s="11">
        <v>85</v>
      </c>
      <c r="AS69" s="11">
        <v>0</v>
      </c>
      <c r="AU69" s="11">
        <v>0</v>
      </c>
      <c r="AV69" s="11">
        <v>0</v>
      </c>
      <c r="AW69" s="11">
        <v>0</v>
      </c>
      <c r="AX69" s="11">
        <v>0</v>
      </c>
      <c r="AY69" s="11">
        <v>0</v>
      </c>
      <c r="AZ69" s="11">
        <v>10</v>
      </c>
      <c r="BC69" t="s">
        <v>712</v>
      </c>
      <c r="BD69" s="11">
        <v>0</v>
      </c>
      <c r="BE69" t="s">
        <v>20</v>
      </c>
      <c r="BF69" s="11">
        <f t="shared" si="22"/>
        <v>5</v>
      </c>
      <c r="BG69" s="11">
        <f t="shared" si="23"/>
        <v>0</v>
      </c>
      <c r="BH69" s="11">
        <f t="shared" si="24"/>
        <v>10</v>
      </c>
      <c r="BI69" s="11">
        <f t="shared" si="25"/>
        <v>0</v>
      </c>
      <c r="BL69" t="s">
        <v>588</v>
      </c>
    </row>
    <row r="70" spans="1:64" x14ac:dyDescent="0.25">
      <c r="A70">
        <v>2013</v>
      </c>
      <c r="B70" t="s">
        <v>625</v>
      </c>
      <c r="C70" t="s">
        <v>57</v>
      </c>
      <c r="D70" s="13" t="s">
        <v>20</v>
      </c>
      <c r="E70" t="s">
        <v>260</v>
      </c>
      <c r="F70" t="s">
        <v>819</v>
      </c>
      <c r="G70" t="s">
        <v>226</v>
      </c>
      <c r="H70" t="s">
        <v>20</v>
      </c>
      <c r="I70" t="s">
        <v>736</v>
      </c>
      <c r="J70">
        <v>2009</v>
      </c>
      <c r="K70">
        <f t="shared" si="27"/>
        <v>4</v>
      </c>
      <c r="L70" t="s">
        <v>738</v>
      </c>
      <c r="M70" t="s">
        <v>738</v>
      </c>
      <c r="P70" s="2">
        <v>150000</v>
      </c>
      <c r="Q70" s="2">
        <v>90</v>
      </c>
      <c r="S70" s="5">
        <f t="shared" si="19"/>
        <v>100</v>
      </c>
      <c r="T70" s="5">
        <v>35</v>
      </c>
      <c r="U70" s="5">
        <v>0</v>
      </c>
      <c r="V70" s="5">
        <v>35</v>
      </c>
      <c r="W70" s="5">
        <v>5</v>
      </c>
      <c r="X70" s="5">
        <v>15</v>
      </c>
      <c r="Y70" s="5">
        <v>0</v>
      </c>
      <c r="Z70" s="5">
        <v>10</v>
      </c>
      <c r="AA70" s="5">
        <v>0</v>
      </c>
      <c r="AB70" s="5">
        <v>0</v>
      </c>
      <c r="AC70" s="5">
        <v>0</v>
      </c>
      <c r="AD70" s="5"/>
      <c r="AE70" s="5">
        <v>0</v>
      </c>
      <c r="AF70" s="5">
        <v>0</v>
      </c>
      <c r="AG70" s="5" t="s">
        <v>20</v>
      </c>
      <c r="AH70" s="5">
        <v>0</v>
      </c>
      <c r="AI70" s="5" t="s">
        <v>20</v>
      </c>
      <c r="AJ70" s="5">
        <v>0</v>
      </c>
      <c r="AK70" s="5" t="s">
        <v>20</v>
      </c>
      <c r="AL70" s="11">
        <f t="shared" si="20"/>
        <v>40</v>
      </c>
      <c r="AM70" s="11">
        <f t="shared" si="21"/>
        <v>10</v>
      </c>
      <c r="AN70" s="11">
        <f t="shared" si="28"/>
        <v>100</v>
      </c>
      <c r="AO70" s="9">
        <v>75</v>
      </c>
      <c r="AP70" s="9">
        <v>0</v>
      </c>
      <c r="AQ70" s="18">
        <v>0</v>
      </c>
      <c r="AS70" s="11">
        <v>15</v>
      </c>
      <c r="AU70" s="11">
        <v>0</v>
      </c>
      <c r="AV70" s="11">
        <v>0</v>
      </c>
      <c r="AW70" s="11">
        <v>0</v>
      </c>
      <c r="AX70" s="11">
        <v>10</v>
      </c>
      <c r="AY70" s="11">
        <v>0</v>
      </c>
      <c r="BB70" s="11">
        <v>0</v>
      </c>
      <c r="BC70" t="s">
        <v>20</v>
      </c>
      <c r="BD70" s="11">
        <v>0</v>
      </c>
      <c r="BE70" t="s">
        <v>20</v>
      </c>
      <c r="BF70" s="11">
        <f t="shared" si="22"/>
        <v>0</v>
      </c>
      <c r="BG70" s="11">
        <f t="shared" si="23"/>
        <v>15</v>
      </c>
      <c r="BH70" s="11">
        <f t="shared" si="24"/>
        <v>10</v>
      </c>
      <c r="BI70" s="11">
        <f t="shared" si="25"/>
        <v>0</v>
      </c>
      <c r="BL70" t="s">
        <v>588</v>
      </c>
    </row>
    <row r="71" spans="1:64" x14ac:dyDescent="0.25">
      <c r="A71">
        <v>2013</v>
      </c>
      <c r="B71" t="s">
        <v>655</v>
      </c>
      <c r="C71" t="s">
        <v>57</v>
      </c>
      <c r="D71" s="15">
        <v>23487</v>
      </c>
      <c r="E71" t="s">
        <v>260</v>
      </c>
      <c r="F71" t="s">
        <v>819</v>
      </c>
      <c r="G71" t="s">
        <v>230</v>
      </c>
      <c r="H71" t="s">
        <v>20</v>
      </c>
      <c r="I71" t="s">
        <v>736</v>
      </c>
      <c r="J71">
        <v>2010</v>
      </c>
      <c r="K71">
        <f t="shared" si="27"/>
        <v>3</v>
      </c>
      <c r="L71" t="s">
        <v>738</v>
      </c>
      <c r="M71" t="s">
        <v>738</v>
      </c>
      <c r="O71" s="2">
        <v>145470</v>
      </c>
      <c r="P71" s="2">
        <v>127545</v>
      </c>
      <c r="Q71" s="2">
        <v>128635</v>
      </c>
      <c r="R71" s="3">
        <f>Q71/O71</f>
        <v>0.88427167113494187</v>
      </c>
      <c r="S71" s="5">
        <f t="shared" si="19"/>
        <v>100</v>
      </c>
      <c r="T71" s="5">
        <v>45</v>
      </c>
      <c r="U71" s="5">
        <v>0</v>
      </c>
      <c r="V71" s="5">
        <v>22</v>
      </c>
      <c r="W71" s="5">
        <v>4</v>
      </c>
      <c r="X71" s="5">
        <v>2</v>
      </c>
      <c r="Y71" s="5">
        <v>4</v>
      </c>
      <c r="Z71" s="5">
        <v>1</v>
      </c>
      <c r="AA71" s="5">
        <v>2</v>
      </c>
      <c r="AB71" s="5">
        <v>1</v>
      </c>
      <c r="AC71" s="5">
        <v>18</v>
      </c>
      <c r="AD71" s="5"/>
      <c r="AE71" s="5">
        <v>1</v>
      </c>
      <c r="AF71" s="5"/>
      <c r="AG71" s="5" t="s">
        <v>710</v>
      </c>
      <c r="AH71" s="5">
        <v>0</v>
      </c>
      <c r="AI71" s="5" t="s">
        <v>20</v>
      </c>
      <c r="AJ71" s="5">
        <v>0</v>
      </c>
      <c r="AK71" s="5" t="s">
        <v>20</v>
      </c>
      <c r="AL71" s="11">
        <f t="shared" si="20"/>
        <v>26</v>
      </c>
      <c r="AM71" s="11">
        <f t="shared" si="21"/>
        <v>23</v>
      </c>
      <c r="AN71" s="11">
        <f t="shared" si="28"/>
        <v>100</v>
      </c>
      <c r="AO71" s="9">
        <v>0</v>
      </c>
      <c r="AP71" s="9">
        <v>0</v>
      </c>
      <c r="AQ71" s="18">
        <v>100</v>
      </c>
      <c r="AR71" s="11">
        <v>0</v>
      </c>
      <c r="AS71" s="11">
        <v>0</v>
      </c>
      <c r="AU71" s="11">
        <v>0</v>
      </c>
      <c r="AV71" s="11">
        <v>0</v>
      </c>
      <c r="AW71" s="11">
        <v>0</v>
      </c>
      <c r="AX71" s="11">
        <v>0</v>
      </c>
      <c r="AY71" s="11">
        <v>0</v>
      </c>
      <c r="BB71" s="11">
        <v>0</v>
      </c>
      <c r="BC71" t="s">
        <v>20</v>
      </c>
      <c r="BD71" s="11">
        <v>0</v>
      </c>
      <c r="BE71" t="s">
        <v>20</v>
      </c>
      <c r="BF71" s="11">
        <f t="shared" si="22"/>
        <v>100</v>
      </c>
      <c r="BG71" s="11">
        <f t="shared" si="23"/>
        <v>0</v>
      </c>
      <c r="BH71" s="11">
        <f t="shared" si="24"/>
        <v>0</v>
      </c>
      <c r="BI71" s="11">
        <f t="shared" si="25"/>
        <v>0</v>
      </c>
      <c r="BL71" t="s">
        <v>588</v>
      </c>
    </row>
    <row r="72" spans="1:64" x14ac:dyDescent="0.25">
      <c r="A72">
        <v>2013</v>
      </c>
      <c r="B72" t="s">
        <v>605</v>
      </c>
      <c r="C72" t="s">
        <v>48</v>
      </c>
      <c r="D72" s="15">
        <v>50310</v>
      </c>
      <c r="E72" t="s">
        <v>255</v>
      </c>
      <c r="F72" t="s">
        <v>816</v>
      </c>
      <c r="G72" t="s">
        <v>234</v>
      </c>
      <c r="H72" t="s">
        <v>20</v>
      </c>
      <c r="I72" t="s">
        <v>733</v>
      </c>
      <c r="J72">
        <v>2008</v>
      </c>
      <c r="K72">
        <f t="shared" si="27"/>
        <v>5</v>
      </c>
      <c r="L72" t="s">
        <v>738</v>
      </c>
      <c r="M72" t="s">
        <v>738</v>
      </c>
      <c r="O72" s="2">
        <v>186344</v>
      </c>
      <c r="P72" s="2">
        <v>186344</v>
      </c>
      <c r="Q72" s="2">
        <v>180428</v>
      </c>
      <c r="R72" s="3">
        <f>Q72/O72</f>
        <v>0.96825226462885849</v>
      </c>
      <c r="S72" s="5">
        <f t="shared" si="19"/>
        <v>100</v>
      </c>
      <c r="T72" s="5">
        <v>20</v>
      </c>
      <c r="U72" s="5">
        <v>0</v>
      </c>
      <c r="V72" s="5">
        <v>50</v>
      </c>
      <c r="W72" s="5">
        <v>0</v>
      </c>
      <c r="X72" s="5">
        <v>5</v>
      </c>
      <c r="Y72" s="5">
        <v>10</v>
      </c>
      <c r="Z72" s="5">
        <v>0</v>
      </c>
      <c r="AA72" s="5">
        <v>10</v>
      </c>
      <c r="AB72" s="5">
        <v>0</v>
      </c>
      <c r="AC72" s="5">
        <v>0</v>
      </c>
      <c r="AD72" s="5"/>
      <c r="AE72" s="5">
        <v>5</v>
      </c>
      <c r="AF72" s="5">
        <v>0</v>
      </c>
      <c r="AG72" s="5" t="s">
        <v>20</v>
      </c>
      <c r="AH72" s="5">
        <v>0</v>
      </c>
      <c r="AI72" s="5" t="s">
        <v>20</v>
      </c>
      <c r="AJ72" s="5">
        <v>0</v>
      </c>
      <c r="AK72" s="5" t="s">
        <v>20</v>
      </c>
      <c r="AL72" s="11">
        <f t="shared" si="20"/>
        <v>50</v>
      </c>
      <c r="AM72" s="11">
        <f t="shared" si="21"/>
        <v>15</v>
      </c>
      <c r="AN72" s="11">
        <f t="shared" si="28"/>
        <v>100</v>
      </c>
      <c r="AO72" s="9">
        <v>0</v>
      </c>
      <c r="AP72" s="9">
        <v>0</v>
      </c>
      <c r="AQ72" s="18">
        <v>100</v>
      </c>
      <c r="AR72" s="11">
        <v>0</v>
      </c>
      <c r="AS72" s="11">
        <v>0</v>
      </c>
      <c r="AU72" s="11">
        <v>0</v>
      </c>
      <c r="AV72" s="11">
        <v>0</v>
      </c>
      <c r="AW72" s="11">
        <v>0</v>
      </c>
      <c r="AX72" s="11">
        <v>0</v>
      </c>
      <c r="AY72" s="11">
        <v>0</v>
      </c>
      <c r="BB72" s="11">
        <v>0</v>
      </c>
      <c r="BC72" t="s">
        <v>20</v>
      </c>
      <c r="BD72" s="11">
        <v>0</v>
      </c>
      <c r="BE72" t="s">
        <v>20</v>
      </c>
      <c r="BF72" s="11">
        <f t="shared" si="22"/>
        <v>100</v>
      </c>
      <c r="BG72" s="11">
        <f t="shared" si="23"/>
        <v>0</v>
      </c>
      <c r="BH72" s="11">
        <f t="shared" si="24"/>
        <v>0</v>
      </c>
      <c r="BI72" s="11">
        <f t="shared" si="25"/>
        <v>0</v>
      </c>
      <c r="BL72" t="s">
        <v>588</v>
      </c>
    </row>
    <row r="73" spans="1:64" x14ac:dyDescent="0.25">
      <c r="A73">
        <v>2013</v>
      </c>
      <c r="B73" t="s">
        <v>630</v>
      </c>
      <c r="C73" t="s">
        <v>23</v>
      </c>
      <c r="D73" s="15">
        <v>64112</v>
      </c>
      <c r="E73" t="s">
        <v>255</v>
      </c>
      <c r="F73" t="s">
        <v>816</v>
      </c>
      <c r="G73" t="s">
        <v>224</v>
      </c>
      <c r="H73" t="s">
        <v>20</v>
      </c>
      <c r="I73" t="s">
        <v>224</v>
      </c>
      <c r="J73">
        <v>2010</v>
      </c>
      <c r="K73">
        <f t="shared" si="27"/>
        <v>3</v>
      </c>
      <c r="L73" t="s">
        <v>738</v>
      </c>
      <c r="M73" t="s">
        <v>738</v>
      </c>
      <c r="O73" s="2">
        <v>20000</v>
      </c>
      <c r="P73" s="2">
        <v>20000</v>
      </c>
      <c r="S73" s="5">
        <f t="shared" si="19"/>
        <v>100</v>
      </c>
      <c r="T73" s="5">
        <v>46</v>
      </c>
      <c r="U73" s="5">
        <v>0</v>
      </c>
      <c r="V73" s="5">
        <v>53</v>
      </c>
      <c r="W73" s="5">
        <v>0</v>
      </c>
      <c r="X73" s="5">
        <v>0</v>
      </c>
      <c r="Y73" s="5">
        <v>1</v>
      </c>
      <c r="Z73" s="5">
        <v>0</v>
      </c>
      <c r="AA73" s="5">
        <v>0</v>
      </c>
      <c r="AB73" s="5">
        <v>0</v>
      </c>
      <c r="AC73" s="5">
        <v>0</v>
      </c>
      <c r="AD73" s="5">
        <v>0</v>
      </c>
      <c r="AE73" s="5">
        <v>0</v>
      </c>
      <c r="AF73" s="5">
        <v>0</v>
      </c>
      <c r="AG73" s="5" t="s">
        <v>20</v>
      </c>
      <c r="AH73" s="5">
        <v>0</v>
      </c>
      <c r="AI73" s="5" t="s">
        <v>20</v>
      </c>
      <c r="AJ73" s="5">
        <v>0</v>
      </c>
      <c r="AK73" s="5" t="s">
        <v>20</v>
      </c>
      <c r="AL73" s="11">
        <f t="shared" si="20"/>
        <v>53</v>
      </c>
      <c r="AM73" s="11">
        <f t="shared" si="21"/>
        <v>0</v>
      </c>
      <c r="AN73" s="11">
        <f t="shared" si="28"/>
        <v>100</v>
      </c>
      <c r="AO73" s="9">
        <v>100</v>
      </c>
      <c r="AP73" s="9">
        <v>0</v>
      </c>
      <c r="AQ73" s="18">
        <v>0</v>
      </c>
      <c r="AR73" s="11">
        <v>0</v>
      </c>
      <c r="AS73" s="11">
        <v>0</v>
      </c>
      <c r="AU73" s="11">
        <v>0</v>
      </c>
      <c r="AV73" s="11">
        <v>0</v>
      </c>
      <c r="AW73" s="11">
        <v>0</v>
      </c>
      <c r="AX73" s="11">
        <v>0</v>
      </c>
      <c r="AY73" s="11">
        <v>0</v>
      </c>
      <c r="BB73" s="11">
        <v>0</v>
      </c>
      <c r="BC73" t="s">
        <v>20</v>
      </c>
      <c r="BD73" s="11">
        <v>0</v>
      </c>
      <c r="BE73" t="s">
        <v>20</v>
      </c>
      <c r="BF73" s="11">
        <f t="shared" si="22"/>
        <v>0</v>
      </c>
      <c r="BG73" s="11">
        <f t="shared" si="23"/>
        <v>0</v>
      </c>
      <c r="BH73" s="11">
        <f t="shared" si="24"/>
        <v>0</v>
      </c>
      <c r="BI73" s="11">
        <f t="shared" si="25"/>
        <v>0</v>
      </c>
      <c r="BL73" t="s">
        <v>586</v>
      </c>
    </row>
    <row r="74" spans="1:64" x14ac:dyDescent="0.25">
      <c r="A74">
        <v>2013</v>
      </c>
      <c r="B74" t="s">
        <v>644</v>
      </c>
      <c r="C74" t="s">
        <v>215</v>
      </c>
      <c r="D74" s="15">
        <v>70118</v>
      </c>
      <c r="E74" t="s">
        <v>256</v>
      </c>
      <c r="F74" t="s">
        <v>819</v>
      </c>
      <c r="G74" t="s">
        <v>230</v>
      </c>
      <c r="H74" t="s">
        <v>20</v>
      </c>
      <c r="I74" t="s">
        <v>736</v>
      </c>
      <c r="J74">
        <v>2008</v>
      </c>
      <c r="K74">
        <f t="shared" si="27"/>
        <v>5</v>
      </c>
      <c r="L74" t="s">
        <v>738</v>
      </c>
      <c r="M74" t="s">
        <v>738</v>
      </c>
      <c r="O74" s="2">
        <v>865958</v>
      </c>
      <c r="P74" s="2">
        <v>843984</v>
      </c>
      <c r="Q74" s="2">
        <v>861203</v>
      </c>
      <c r="R74" s="3">
        <f>Q74/O74</f>
        <v>0.99450897156675033</v>
      </c>
      <c r="S74" s="5">
        <f t="shared" si="19"/>
        <v>100</v>
      </c>
      <c r="T74" s="5">
        <v>68</v>
      </c>
      <c r="U74" s="5">
        <v>9</v>
      </c>
      <c r="V74" s="5">
        <v>0</v>
      </c>
      <c r="W74" s="5">
        <v>0</v>
      </c>
      <c r="X74" s="5">
        <v>7</v>
      </c>
      <c r="Y74" s="5">
        <v>3</v>
      </c>
      <c r="Z74" s="5">
        <v>2</v>
      </c>
      <c r="AA74" s="5">
        <v>5</v>
      </c>
      <c r="AB74" s="5">
        <v>4</v>
      </c>
      <c r="AC74" s="5">
        <v>2</v>
      </c>
      <c r="AD74" s="5"/>
      <c r="AE74" s="5">
        <v>0</v>
      </c>
      <c r="AF74" s="5">
        <v>0</v>
      </c>
      <c r="AG74" s="5" t="s">
        <v>20</v>
      </c>
      <c r="AH74" s="5">
        <v>0</v>
      </c>
      <c r="AI74" s="5" t="s">
        <v>20</v>
      </c>
      <c r="AJ74" s="5">
        <v>0</v>
      </c>
      <c r="AK74" s="5" t="s">
        <v>20</v>
      </c>
      <c r="AL74" s="11">
        <f t="shared" si="20"/>
        <v>0</v>
      </c>
      <c r="AM74" s="11">
        <f t="shared" si="21"/>
        <v>13</v>
      </c>
      <c r="AN74" s="11">
        <f t="shared" si="28"/>
        <v>100</v>
      </c>
      <c r="AO74" s="9">
        <v>72</v>
      </c>
      <c r="AP74" s="9">
        <v>0</v>
      </c>
      <c r="AQ74" s="18">
        <v>9</v>
      </c>
      <c r="AR74" s="11">
        <v>19</v>
      </c>
      <c r="AS74" s="11">
        <v>0</v>
      </c>
      <c r="AU74" s="11">
        <v>0</v>
      </c>
      <c r="AV74" s="11">
        <v>0</v>
      </c>
      <c r="AW74" s="11">
        <v>0</v>
      </c>
      <c r="AX74" s="11">
        <v>0</v>
      </c>
      <c r="AY74" s="11">
        <v>0</v>
      </c>
      <c r="BB74" s="11">
        <v>0</v>
      </c>
      <c r="BC74" t="s">
        <v>20</v>
      </c>
      <c r="BD74" s="11">
        <v>0</v>
      </c>
      <c r="BE74" t="s">
        <v>20</v>
      </c>
      <c r="BF74" s="11">
        <f t="shared" si="22"/>
        <v>9</v>
      </c>
      <c r="BG74" s="11">
        <f t="shared" si="23"/>
        <v>0</v>
      </c>
      <c r="BH74" s="11">
        <f t="shared" si="24"/>
        <v>0</v>
      </c>
      <c r="BI74" s="11">
        <f t="shared" si="25"/>
        <v>0</v>
      </c>
      <c r="BL74" t="s">
        <v>588</v>
      </c>
    </row>
    <row r="75" spans="1:64" x14ac:dyDescent="0.25">
      <c r="A75">
        <v>2013</v>
      </c>
      <c r="B75" t="s">
        <v>672</v>
      </c>
      <c r="C75" t="s">
        <v>216</v>
      </c>
      <c r="D75" s="15">
        <v>72205</v>
      </c>
      <c r="E75" t="s">
        <v>256</v>
      </c>
      <c r="F75" t="s">
        <v>819</v>
      </c>
      <c r="G75" t="s">
        <v>230</v>
      </c>
      <c r="H75" t="s">
        <v>20</v>
      </c>
      <c r="I75" t="s">
        <v>736</v>
      </c>
      <c r="J75">
        <v>2010</v>
      </c>
      <c r="K75">
        <f t="shared" si="27"/>
        <v>3</v>
      </c>
      <c r="L75" t="s">
        <v>738</v>
      </c>
      <c r="M75" t="s">
        <v>738</v>
      </c>
      <c r="O75" s="2">
        <v>30692</v>
      </c>
      <c r="P75" s="2">
        <v>17470</v>
      </c>
      <c r="Q75" s="2">
        <v>30691.690000000002</v>
      </c>
      <c r="R75" s="3">
        <f>Q75/O75</f>
        <v>0.9999898996481168</v>
      </c>
      <c r="S75" s="5">
        <f t="shared" si="19"/>
        <v>100</v>
      </c>
      <c r="T75" s="5">
        <v>30</v>
      </c>
      <c r="U75" s="5">
        <v>17</v>
      </c>
      <c r="V75" s="5">
        <v>20</v>
      </c>
      <c r="W75" s="5">
        <v>0</v>
      </c>
      <c r="X75" s="5">
        <v>10</v>
      </c>
      <c r="Y75" s="5">
        <v>8</v>
      </c>
      <c r="Z75" s="5">
        <v>0</v>
      </c>
      <c r="AA75" s="5">
        <v>8</v>
      </c>
      <c r="AB75" s="5">
        <v>0</v>
      </c>
      <c r="AC75" s="5">
        <v>5</v>
      </c>
      <c r="AD75" s="5"/>
      <c r="AE75" s="5">
        <v>2</v>
      </c>
      <c r="AF75" s="5">
        <v>0</v>
      </c>
      <c r="AG75" s="5" t="s">
        <v>20</v>
      </c>
      <c r="AH75" s="5">
        <v>0</v>
      </c>
      <c r="AI75" s="5" t="s">
        <v>20</v>
      </c>
      <c r="AJ75" s="5">
        <v>0</v>
      </c>
      <c r="AK75" s="5" t="s">
        <v>20</v>
      </c>
      <c r="AL75" s="11">
        <f t="shared" si="20"/>
        <v>20</v>
      </c>
      <c r="AM75" s="11">
        <f t="shared" si="21"/>
        <v>15</v>
      </c>
      <c r="AN75" s="11">
        <f t="shared" si="28"/>
        <v>100</v>
      </c>
      <c r="AO75" s="9">
        <v>0</v>
      </c>
      <c r="AP75" s="9">
        <v>0</v>
      </c>
      <c r="AQ75" s="18">
        <v>100</v>
      </c>
      <c r="AR75" s="11">
        <v>0</v>
      </c>
      <c r="AS75" s="11">
        <v>0</v>
      </c>
      <c r="AU75" s="11">
        <v>0</v>
      </c>
      <c r="AV75" s="11">
        <v>0</v>
      </c>
      <c r="AW75" s="11">
        <v>0</v>
      </c>
      <c r="AX75" s="11">
        <v>0</v>
      </c>
      <c r="AY75" s="11">
        <v>0</v>
      </c>
      <c r="BC75" t="s">
        <v>731</v>
      </c>
      <c r="BD75" s="11">
        <v>0</v>
      </c>
      <c r="BE75" t="s">
        <v>20</v>
      </c>
      <c r="BF75" s="11">
        <f t="shared" si="22"/>
        <v>100</v>
      </c>
      <c r="BG75" s="11">
        <f t="shared" si="23"/>
        <v>0</v>
      </c>
      <c r="BH75" s="11">
        <f t="shared" si="24"/>
        <v>0</v>
      </c>
      <c r="BI75" s="11">
        <f t="shared" si="25"/>
        <v>0</v>
      </c>
      <c r="BL75" t="s">
        <v>588</v>
      </c>
    </row>
    <row r="76" spans="1:64" x14ac:dyDescent="0.25">
      <c r="A76">
        <v>2013</v>
      </c>
      <c r="B76" t="s">
        <v>624</v>
      </c>
      <c r="C76" t="s">
        <v>55</v>
      </c>
      <c r="D76" s="15">
        <v>97211</v>
      </c>
      <c r="E76" t="s">
        <v>253</v>
      </c>
      <c r="F76" t="s">
        <v>818</v>
      </c>
      <c r="G76" t="s">
        <v>224</v>
      </c>
      <c r="H76" t="s">
        <v>20</v>
      </c>
      <c r="I76" t="s">
        <v>224</v>
      </c>
      <c r="J76">
        <v>2010</v>
      </c>
      <c r="K76">
        <f t="shared" si="27"/>
        <v>3</v>
      </c>
      <c r="L76" t="s">
        <v>738</v>
      </c>
      <c r="M76" t="s">
        <v>738</v>
      </c>
      <c r="O76" s="2">
        <v>80000</v>
      </c>
      <c r="P76" s="2">
        <v>62000</v>
      </c>
      <c r="Q76" s="2">
        <v>79000</v>
      </c>
      <c r="R76" s="3">
        <f>Q76/O76</f>
        <v>0.98750000000000004</v>
      </c>
      <c r="S76" s="5">
        <f t="shared" si="19"/>
        <v>100</v>
      </c>
      <c r="T76" s="11">
        <v>100</v>
      </c>
      <c r="U76" s="11">
        <v>0</v>
      </c>
      <c r="V76" s="11">
        <v>0</v>
      </c>
      <c r="W76" s="11">
        <v>0</v>
      </c>
      <c r="X76" s="11">
        <v>0</v>
      </c>
      <c r="Y76" s="11">
        <v>0</v>
      </c>
      <c r="Z76" s="11">
        <v>0</v>
      </c>
      <c r="AA76" s="11">
        <v>0</v>
      </c>
      <c r="AB76" s="11">
        <v>0</v>
      </c>
      <c r="AC76" s="11">
        <v>0</v>
      </c>
      <c r="AD76" s="11">
        <v>0</v>
      </c>
      <c r="AE76" s="11">
        <v>0</v>
      </c>
      <c r="AF76" s="11">
        <v>0</v>
      </c>
      <c r="AG76" s="11"/>
      <c r="AH76" s="11">
        <v>0</v>
      </c>
      <c r="AI76" s="11"/>
      <c r="AJ76" s="11">
        <v>0</v>
      </c>
      <c r="AL76" s="11">
        <f t="shared" si="20"/>
        <v>0</v>
      </c>
      <c r="AM76" s="11">
        <f t="shared" si="21"/>
        <v>0</v>
      </c>
      <c r="AN76" s="11">
        <f t="shared" si="28"/>
        <v>99.999999999999986</v>
      </c>
      <c r="AO76" s="9">
        <v>88.709677419354833</v>
      </c>
      <c r="AP76" s="9">
        <v>0</v>
      </c>
      <c r="AQ76" s="9">
        <v>0</v>
      </c>
      <c r="AR76" s="9">
        <v>9.67741935483871</v>
      </c>
      <c r="AS76" s="9">
        <v>1.6129032258064515</v>
      </c>
      <c r="AT76" s="9">
        <v>0</v>
      </c>
      <c r="AU76" s="9">
        <v>0</v>
      </c>
      <c r="AV76" s="9">
        <v>0</v>
      </c>
      <c r="AW76" s="9">
        <v>0</v>
      </c>
      <c r="AX76" s="9">
        <v>0</v>
      </c>
      <c r="AY76" s="9">
        <v>0</v>
      </c>
      <c r="AZ76" s="9">
        <v>0</v>
      </c>
      <c r="BA76" s="9">
        <v>0</v>
      </c>
      <c r="BB76" s="9">
        <v>0</v>
      </c>
      <c r="BC76" s="9"/>
      <c r="BD76" s="9">
        <v>0</v>
      </c>
      <c r="BE76" t="s">
        <v>20</v>
      </c>
      <c r="BF76" s="11">
        <f t="shared" si="22"/>
        <v>0</v>
      </c>
      <c r="BG76" s="11">
        <f t="shared" si="23"/>
        <v>1.6129032258064515</v>
      </c>
      <c r="BH76" s="11">
        <f t="shared" si="24"/>
        <v>0</v>
      </c>
      <c r="BI76" s="11">
        <f t="shared" si="25"/>
        <v>0</v>
      </c>
      <c r="BL76" t="s">
        <v>587</v>
      </c>
    </row>
    <row r="77" spans="1:64" x14ac:dyDescent="0.25">
      <c r="A77">
        <v>2013</v>
      </c>
      <c r="B77" t="s">
        <v>690</v>
      </c>
      <c r="C77" t="s">
        <v>80</v>
      </c>
      <c r="D77" s="15">
        <v>45701</v>
      </c>
      <c r="E77" t="s">
        <v>257</v>
      </c>
      <c r="F77" t="s">
        <v>816</v>
      </c>
      <c r="G77" t="s">
        <v>230</v>
      </c>
      <c r="H77" t="s">
        <v>20</v>
      </c>
      <c r="I77" t="s">
        <v>736</v>
      </c>
      <c r="J77">
        <v>2010</v>
      </c>
      <c r="K77">
        <f t="shared" si="27"/>
        <v>3</v>
      </c>
      <c r="L77" t="s">
        <v>738</v>
      </c>
      <c r="M77" t="s">
        <v>738</v>
      </c>
      <c r="O77" s="2">
        <v>270000</v>
      </c>
      <c r="AL77" s="11"/>
      <c r="AM77" s="11"/>
      <c r="AN77" s="11">
        <f t="shared" si="28"/>
        <v>0</v>
      </c>
      <c r="AO77" s="9"/>
      <c r="AP77" s="9"/>
      <c r="AQ77" s="18"/>
      <c r="BF77" s="11"/>
      <c r="BG77" s="11"/>
      <c r="BH77" s="11"/>
      <c r="BI77" s="11"/>
    </row>
    <row r="78" spans="1:64" x14ac:dyDescent="0.25">
      <c r="A78">
        <v>2013</v>
      </c>
      <c r="B78" t="s">
        <v>695</v>
      </c>
      <c r="C78" t="s">
        <v>65</v>
      </c>
      <c r="D78" s="15">
        <v>12561</v>
      </c>
      <c r="E78" t="s">
        <v>261</v>
      </c>
      <c r="F78" t="s">
        <v>817</v>
      </c>
      <c r="G78" t="s">
        <v>231</v>
      </c>
      <c r="H78" t="s">
        <v>20</v>
      </c>
      <c r="I78" t="s">
        <v>242</v>
      </c>
      <c r="J78">
        <v>2010</v>
      </c>
      <c r="K78">
        <f t="shared" si="27"/>
        <v>3</v>
      </c>
      <c r="L78" t="s">
        <v>738</v>
      </c>
      <c r="M78" t="s">
        <v>738</v>
      </c>
      <c r="O78" s="2">
        <v>2200000</v>
      </c>
      <c r="AL78" s="11"/>
      <c r="AM78" s="11"/>
      <c r="AN78" s="11">
        <f t="shared" si="28"/>
        <v>0</v>
      </c>
      <c r="AO78" s="9"/>
      <c r="AP78" s="9"/>
      <c r="AQ78" s="18"/>
      <c r="BF78" s="11"/>
      <c r="BG78" s="11"/>
      <c r="BH78" s="11"/>
      <c r="BI78" s="11"/>
      <c r="BK78" s="4" t="s">
        <v>20</v>
      </c>
    </row>
    <row r="79" spans="1:64" x14ac:dyDescent="0.25">
      <c r="A79">
        <v>2013</v>
      </c>
      <c r="B79" t="s">
        <v>689</v>
      </c>
      <c r="C79" t="s">
        <v>29</v>
      </c>
      <c r="D79" s="15">
        <v>80200</v>
      </c>
      <c r="E79" t="s">
        <v>254</v>
      </c>
      <c r="F79" t="s">
        <v>818</v>
      </c>
      <c r="G79" t="s">
        <v>232</v>
      </c>
      <c r="H79" t="s">
        <v>20</v>
      </c>
      <c r="I79" t="s">
        <v>736</v>
      </c>
      <c r="J79">
        <v>2008</v>
      </c>
      <c r="K79">
        <f t="shared" si="27"/>
        <v>5</v>
      </c>
      <c r="L79" t="s">
        <v>738</v>
      </c>
      <c r="M79" t="s">
        <v>738</v>
      </c>
      <c r="O79" s="2">
        <v>87000</v>
      </c>
      <c r="Q79" s="2">
        <v>81850</v>
      </c>
      <c r="R79" s="3">
        <f>Q79/O79</f>
        <v>0.94080459770114944</v>
      </c>
      <c r="AL79" s="11"/>
      <c r="AM79" s="11"/>
      <c r="AN79" s="11">
        <f t="shared" si="28"/>
        <v>0</v>
      </c>
      <c r="AO79" s="9"/>
      <c r="AP79" s="9"/>
      <c r="AQ79" s="18"/>
      <c r="BF79" s="11"/>
      <c r="BG79" s="11"/>
      <c r="BH79" s="11"/>
      <c r="BI79" s="11"/>
    </row>
    <row r="80" spans="1:64" x14ac:dyDescent="0.25">
      <c r="A80">
        <v>2013</v>
      </c>
      <c r="B80" t="s">
        <v>691</v>
      </c>
      <c r="C80" t="s">
        <v>37</v>
      </c>
      <c r="D80" s="15">
        <v>6423</v>
      </c>
      <c r="E80" t="s">
        <v>258</v>
      </c>
      <c r="F80" t="s">
        <v>817</v>
      </c>
      <c r="G80" t="s">
        <v>230</v>
      </c>
      <c r="H80" t="s">
        <v>20</v>
      </c>
      <c r="I80" t="s">
        <v>736</v>
      </c>
      <c r="J80">
        <v>2008</v>
      </c>
      <c r="K80">
        <f t="shared" si="27"/>
        <v>5</v>
      </c>
      <c r="L80" t="s">
        <v>738</v>
      </c>
      <c r="M80" t="s">
        <v>738</v>
      </c>
      <c r="O80" s="2">
        <v>225000</v>
      </c>
      <c r="AL80" s="11"/>
      <c r="AM80" s="11"/>
      <c r="AN80" s="11">
        <f t="shared" si="28"/>
        <v>0</v>
      </c>
      <c r="AO80" s="9"/>
      <c r="AP80" s="9"/>
      <c r="AQ80" s="18"/>
      <c r="BF80" s="11"/>
      <c r="BG80" s="11"/>
      <c r="BH80" s="11"/>
      <c r="BI80" s="11"/>
    </row>
    <row r="81" spans="1:64" x14ac:dyDescent="0.25">
      <c r="A81">
        <v>2013</v>
      </c>
      <c r="B81" t="s">
        <v>687</v>
      </c>
      <c r="C81" t="s">
        <v>57</v>
      </c>
      <c r="D81" s="15">
        <v>22902</v>
      </c>
      <c r="E81" t="s">
        <v>260</v>
      </c>
      <c r="F81" t="s">
        <v>819</v>
      </c>
      <c r="G81" t="s">
        <v>224</v>
      </c>
      <c r="H81" t="s">
        <v>20</v>
      </c>
      <c r="I81" t="s">
        <v>224</v>
      </c>
      <c r="J81">
        <v>2009</v>
      </c>
      <c r="K81">
        <f t="shared" si="27"/>
        <v>4</v>
      </c>
      <c r="L81" t="s">
        <v>738</v>
      </c>
      <c r="M81" t="s">
        <v>738</v>
      </c>
      <c r="O81" s="2">
        <v>1311290</v>
      </c>
      <c r="P81" s="2">
        <v>731548</v>
      </c>
      <c r="Q81" s="2">
        <v>1145184</v>
      </c>
      <c r="R81" s="3">
        <f>Q81/O81</f>
        <v>0.8733262665009266</v>
      </c>
      <c r="S81" s="5">
        <f>SUM(T81:AJ81)</f>
        <v>100</v>
      </c>
      <c r="T81" s="11">
        <v>78.785670933417904</v>
      </c>
      <c r="U81" s="11">
        <v>8.8169197373241401E-2</v>
      </c>
      <c r="V81" s="11">
        <v>6.79996391214247</v>
      </c>
      <c r="W81" s="11">
        <v>0</v>
      </c>
      <c r="X81" s="11">
        <v>0</v>
      </c>
      <c r="Y81" s="11">
        <v>5.1851689841268103</v>
      </c>
      <c r="Z81" s="11">
        <v>2.6792500287062503E-2</v>
      </c>
      <c r="AA81" s="11">
        <v>0</v>
      </c>
      <c r="AB81" s="11">
        <v>0</v>
      </c>
      <c r="AC81" s="11">
        <v>9.1142344726525124</v>
      </c>
      <c r="AD81" s="11">
        <v>0</v>
      </c>
      <c r="AE81" s="11">
        <v>0</v>
      </c>
      <c r="AF81" s="11">
        <v>0</v>
      </c>
      <c r="AG81" s="11"/>
      <c r="AH81" s="11">
        <v>0</v>
      </c>
      <c r="AI81" s="11"/>
      <c r="AJ81" s="11">
        <v>0</v>
      </c>
      <c r="AL81" s="11">
        <f>V81+W81</f>
        <v>6.79996391214247</v>
      </c>
      <c r="AM81" s="11">
        <f>SUM(Z81:AF81)+AH81+AJ81</f>
        <v>9.1410269729395743</v>
      </c>
      <c r="AN81" s="11">
        <f t="shared" si="28"/>
        <v>0</v>
      </c>
      <c r="AO81" s="9"/>
      <c r="AP81" s="9"/>
      <c r="AQ81" s="18"/>
      <c r="BF81" s="11"/>
      <c r="BG81" s="11"/>
      <c r="BH81" s="11"/>
      <c r="BI81" s="11"/>
      <c r="BL81" t="s">
        <v>586</v>
      </c>
    </row>
    <row r="82" spans="1:64" x14ac:dyDescent="0.25">
      <c r="A82">
        <v>2013</v>
      </c>
      <c r="B82" t="s">
        <v>680</v>
      </c>
      <c r="C82" t="s">
        <v>21</v>
      </c>
      <c r="D82" s="15">
        <v>28025</v>
      </c>
      <c r="E82" t="s">
        <v>260</v>
      </c>
      <c r="F82" t="s">
        <v>819</v>
      </c>
      <c r="G82" t="s">
        <v>230</v>
      </c>
      <c r="H82" t="s">
        <v>20</v>
      </c>
      <c r="I82" t="s">
        <v>736</v>
      </c>
      <c r="J82">
        <v>2010</v>
      </c>
      <c r="K82">
        <f t="shared" si="27"/>
        <v>3</v>
      </c>
      <c r="L82" t="s">
        <v>738</v>
      </c>
      <c r="M82" t="s">
        <v>738</v>
      </c>
      <c r="O82" s="2">
        <v>150000</v>
      </c>
      <c r="AL82" s="11"/>
      <c r="AM82" s="11"/>
      <c r="AN82" s="11">
        <f t="shared" si="28"/>
        <v>0</v>
      </c>
      <c r="AO82" s="9"/>
      <c r="AP82" s="9"/>
      <c r="AQ82" s="18"/>
      <c r="BF82" s="11"/>
      <c r="BG82" s="11"/>
      <c r="BH82" s="11"/>
      <c r="BI82" s="11"/>
    </row>
    <row r="83" spans="1:64" x14ac:dyDescent="0.25">
      <c r="A83">
        <v>2013</v>
      </c>
      <c r="B83" t="s">
        <v>682</v>
      </c>
      <c r="C83" t="s">
        <v>57</v>
      </c>
      <c r="D83" s="15">
        <v>22902</v>
      </c>
      <c r="E83" t="s">
        <v>260</v>
      </c>
      <c r="F83" t="s">
        <v>819</v>
      </c>
      <c r="G83" t="s">
        <v>225</v>
      </c>
      <c r="H83" t="s">
        <v>20</v>
      </c>
      <c r="I83" t="s">
        <v>736</v>
      </c>
      <c r="J83">
        <v>2009</v>
      </c>
      <c r="K83">
        <f t="shared" si="27"/>
        <v>4</v>
      </c>
      <c r="L83" t="s">
        <v>738</v>
      </c>
      <c r="M83" t="s">
        <v>738</v>
      </c>
      <c r="O83" s="2">
        <v>3500000</v>
      </c>
      <c r="AL83" s="11"/>
      <c r="AM83" s="11"/>
      <c r="AN83" s="11">
        <f t="shared" si="28"/>
        <v>0</v>
      </c>
      <c r="AO83" s="9"/>
      <c r="AP83" s="9"/>
      <c r="AQ83" s="18"/>
      <c r="BF83" s="11"/>
      <c r="BG83" s="11"/>
      <c r="BH83" s="11"/>
      <c r="BI83" s="11"/>
    </row>
    <row r="84" spans="1:64" x14ac:dyDescent="0.25">
      <c r="A84">
        <v>2013</v>
      </c>
      <c r="B84" t="s">
        <v>692</v>
      </c>
      <c r="C84" t="s">
        <v>223</v>
      </c>
      <c r="D84" s="15">
        <v>32310</v>
      </c>
      <c r="E84" t="s">
        <v>260</v>
      </c>
      <c r="F84" t="s">
        <v>819</v>
      </c>
      <c r="G84" t="s">
        <v>224</v>
      </c>
      <c r="H84" t="s">
        <v>703</v>
      </c>
      <c r="I84" t="s">
        <v>224</v>
      </c>
      <c r="J84">
        <v>2010</v>
      </c>
      <c r="K84">
        <f t="shared" si="27"/>
        <v>3</v>
      </c>
      <c r="L84" t="s">
        <v>738</v>
      </c>
      <c r="M84" t="s">
        <v>738</v>
      </c>
      <c r="O84" s="2">
        <v>51465</v>
      </c>
      <c r="AL84" s="11"/>
      <c r="AM84" s="11"/>
      <c r="AN84" s="11">
        <f t="shared" si="28"/>
        <v>0</v>
      </c>
      <c r="AO84" s="9"/>
      <c r="AP84" s="9"/>
      <c r="AQ84" s="18"/>
      <c r="BF84" s="11"/>
      <c r="BG84" s="11"/>
      <c r="BH84" s="11"/>
      <c r="BI84" s="11"/>
    </row>
    <row r="85" spans="1:64" x14ac:dyDescent="0.25">
      <c r="A85">
        <v>2013</v>
      </c>
      <c r="B85" t="s">
        <v>679</v>
      </c>
      <c r="C85" t="s">
        <v>23</v>
      </c>
      <c r="D85" s="15">
        <v>64012</v>
      </c>
      <c r="E85" t="s">
        <v>255</v>
      </c>
      <c r="F85" t="s">
        <v>816</v>
      </c>
      <c r="G85" t="s">
        <v>230</v>
      </c>
      <c r="H85" t="s">
        <v>20</v>
      </c>
      <c r="I85" t="s">
        <v>736</v>
      </c>
      <c r="J85">
        <v>2008</v>
      </c>
      <c r="K85">
        <f t="shared" si="27"/>
        <v>5</v>
      </c>
      <c r="L85" t="s">
        <v>738</v>
      </c>
      <c r="M85" t="s">
        <v>738</v>
      </c>
      <c r="Q85" s="2">
        <v>160700</v>
      </c>
      <c r="AL85" s="11"/>
      <c r="AM85" s="11"/>
      <c r="AN85" s="11">
        <f t="shared" si="28"/>
        <v>0</v>
      </c>
      <c r="AO85" s="9"/>
      <c r="AP85" s="9"/>
      <c r="AQ85" s="18"/>
      <c r="BF85" s="11"/>
      <c r="BG85" s="11"/>
      <c r="BH85" s="11"/>
      <c r="BI85" s="11"/>
    </row>
    <row r="86" spans="1:64" x14ac:dyDescent="0.25">
      <c r="A86">
        <v>2013</v>
      </c>
      <c r="B86" t="s">
        <v>658</v>
      </c>
      <c r="C86" t="s">
        <v>216</v>
      </c>
      <c r="D86" s="15">
        <v>72201</v>
      </c>
      <c r="E86" t="s">
        <v>256</v>
      </c>
      <c r="F86" t="s">
        <v>819</v>
      </c>
      <c r="G86" t="s">
        <v>224</v>
      </c>
      <c r="H86" t="s">
        <v>20</v>
      </c>
      <c r="I86" t="s">
        <v>224</v>
      </c>
      <c r="J86">
        <v>2008</v>
      </c>
      <c r="K86">
        <f t="shared" si="27"/>
        <v>5</v>
      </c>
      <c r="L86" t="s">
        <v>738</v>
      </c>
      <c r="M86" t="s">
        <v>738</v>
      </c>
      <c r="O86" s="2">
        <v>137420</v>
      </c>
      <c r="P86" s="2">
        <v>137420</v>
      </c>
      <c r="Q86" s="2">
        <v>150698</v>
      </c>
      <c r="R86" s="3">
        <f>Q86/O86</f>
        <v>1.0966234900305631</v>
      </c>
      <c r="AL86" s="11"/>
      <c r="AM86" s="11"/>
      <c r="AN86" s="11">
        <f t="shared" si="28"/>
        <v>0</v>
      </c>
      <c r="AO86" s="9"/>
      <c r="AP86" s="9"/>
      <c r="AQ86" s="18"/>
      <c r="BF86" s="11"/>
      <c r="BG86" s="11"/>
      <c r="BH86" s="11"/>
      <c r="BI86" s="11"/>
      <c r="BL86" t="s">
        <v>588</v>
      </c>
    </row>
    <row r="87" spans="1:64" x14ac:dyDescent="0.25">
      <c r="A87">
        <v>2013</v>
      </c>
      <c r="B87" t="s">
        <v>659</v>
      </c>
      <c r="C87" t="s">
        <v>40</v>
      </c>
      <c r="D87" s="15">
        <v>49686</v>
      </c>
      <c r="E87" t="s">
        <v>257</v>
      </c>
      <c r="F87" t="s">
        <v>816</v>
      </c>
      <c r="G87" t="s">
        <v>230</v>
      </c>
      <c r="H87" t="s">
        <v>20</v>
      </c>
      <c r="I87" t="s">
        <v>736</v>
      </c>
      <c r="J87">
        <v>2007</v>
      </c>
      <c r="K87">
        <f t="shared" si="27"/>
        <v>6</v>
      </c>
      <c r="L87" t="s">
        <v>739</v>
      </c>
      <c r="M87" t="s">
        <v>739</v>
      </c>
      <c r="O87" s="2">
        <v>1515000</v>
      </c>
      <c r="P87" s="2">
        <v>1515000</v>
      </c>
      <c r="Q87" s="2">
        <v>1625406</v>
      </c>
      <c r="R87" s="3">
        <f>Q87/O87</f>
        <v>1.0728752475247525</v>
      </c>
      <c r="S87" s="5">
        <f t="shared" ref="S87:S103" si="29">SUM(T87:AJ87)</f>
        <v>100.00000000000001</v>
      </c>
      <c r="T87" s="11">
        <v>0</v>
      </c>
      <c r="U87" s="11">
        <v>34.191419141914196</v>
      </c>
      <c r="V87" s="11">
        <v>27.128712871287131</v>
      </c>
      <c r="W87" s="11">
        <v>0</v>
      </c>
      <c r="X87" s="11">
        <v>0</v>
      </c>
      <c r="Y87" s="11">
        <v>0</v>
      </c>
      <c r="Z87" s="11">
        <v>0</v>
      </c>
      <c r="AA87" s="11">
        <v>0</v>
      </c>
      <c r="AB87" s="11">
        <v>0</v>
      </c>
      <c r="AC87" s="11">
        <v>37.623762376237622</v>
      </c>
      <c r="AD87" s="11">
        <v>0</v>
      </c>
      <c r="AE87" s="11">
        <v>0</v>
      </c>
      <c r="AF87" s="11">
        <v>1.056105610561056</v>
      </c>
      <c r="AG87" s="11"/>
      <c r="AH87" s="11">
        <v>0</v>
      </c>
      <c r="AI87" s="11"/>
      <c r="AJ87" s="11">
        <v>0</v>
      </c>
      <c r="AL87" s="11">
        <f t="shared" ref="AL87:AL103" si="30">V87+W87</f>
        <v>27.128712871287131</v>
      </c>
      <c r="AM87" s="11">
        <f t="shared" ref="AM87:AM103" si="31">SUM(Z87:AF87)+AH87+AJ87</f>
        <v>38.679867986798676</v>
      </c>
      <c r="AN87" s="11">
        <f t="shared" si="28"/>
        <v>100.00000000000003</v>
      </c>
      <c r="AO87" s="9">
        <v>0</v>
      </c>
      <c r="AP87" s="9">
        <v>27.524752475247528</v>
      </c>
      <c r="AQ87" s="9">
        <v>10.42904290429043</v>
      </c>
      <c r="AR87" s="9">
        <v>40.594059405940598</v>
      </c>
      <c r="AS87" s="9">
        <v>0</v>
      </c>
      <c r="AT87" s="9">
        <v>0</v>
      </c>
      <c r="AU87" s="9">
        <v>4.6204620462046204</v>
      </c>
      <c r="AV87" s="9">
        <v>0</v>
      </c>
      <c r="AW87" s="9">
        <v>9.9009900990099009</v>
      </c>
      <c r="AX87" s="9">
        <v>4.2904290429042904</v>
      </c>
      <c r="AY87" s="9">
        <v>2.6402640264026402</v>
      </c>
      <c r="AZ87" s="9">
        <v>0</v>
      </c>
      <c r="BA87" s="9">
        <v>0</v>
      </c>
      <c r="BB87" s="9">
        <v>0</v>
      </c>
      <c r="BC87" s="9"/>
      <c r="BD87" s="9">
        <v>0</v>
      </c>
      <c r="BE87" t="s">
        <v>20</v>
      </c>
      <c r="BF87" s="11">
        <f t="shared" ref="BF87:BF103" si="32">SUM(AP87:AQ87)</f>
        <v>37.953795379537958</v>
      </c>
      <c r="BG87" s="11">
        <f t="shared" ref="BG87:BG103" si="33">SUM(AS87:AT87)</f>
        <v>0</v>
      </c>
      <c r="BH87" s="11">
        <f t="shared" ref="BH87:BH103" si="34">SUM(AV87:BA87)</f>
        <v>16.831683168316832</v>
      </c>
      <c r="BI87" s="11">
        <f t="shared" ref="BI87:BI103" si="35">SUM(BB87+BD87)</f>
        <v>0</v>
      </c>
      <c r="BL87" t="s">
        <v>586</v>
      </c>
    </row>
    <row r="88" spans="1:64" x14ac:dyDescent="0.25">
      <c r="A88">
        <v>2013</v>
      </c>
      <c r="B88" t="s">
        <v>610</v>
      </c>
      <c r="C88" t="s">
        <v>78</v>
      </c>
      <c r="D88" s="15">
        <v>46226</v>
      </c>
      <c r="E88" t="s">
        <v>257</v>
      </c>
      <c r="F88" t="s">
        <v>816</v>
      </c>
      <c r="G88" t="s">
        <v>230</v>
      </c>
      <c r="H88" t="s">
        <v>20</v>
      </c>
      <c r="I88" t="s">
        <v>736</v>
      </c>
      <c r="J88">
        <v>2007</v>
      </c>
      <c r="K88">
        <f t="shared" si="27"/>
        <v>6</v>
      </c>
      <c r="L88" t="s">
        <v>739</v>
      </c>
      <c r="M88" t="s">
        <v>739</v>
      </c>
      <c r="O88" s="2">
        <v>15000000</v>
      </c>
      <c r="P88" s="2">
        <v>15000000</v>
      </c>
      <c r="S88" s="5">
        <f t="shared" si="29"/>
        <v>100</v>
      </c>
      <c r="T88" s="5">
        <v>60</v>
      </c>
      <c r="U88" s="5">
        <v>0</v>
      </c>
      <c r="V88" s="5">
        <v>20</v>
      </c>
      <c r="W88" s="5">
        <v>0</v>
      </c>
      <c r="X88" s="5">
        <v>10</v>
      </c>
      <c r="Y88" s="5">
        <v>2</v>
      </c>
      <c r="Z88" s="5">
        <v>1</v>
      </c>
      <c r="AA88" s="5">
        <v>1</v>
      </c>
      <c r="AB88" s="5">
        <v>1</v>
      </c>
      <c r="AC88" s="5">
        <v>5</v>
      </c>
      <c r="AD88" s="5"/>
      <c r="AE88" s="5">
        <v>0</v>
      </c>
      <c r="AF88" s="5">
        <v>0</v>
      </c>
      <c r="AG88" s="5" t="s">
        <v>20</v>
      </c>
      <c r="AH88" s="5">
        <v>0</v>
      </c>
      <c r="AI88" s="5" t="s">
        <v>20</v>
      </c>
      <c r="AJ88" s="5">
        <v>0</v>
      </c>
      <c r="AK88" s="5" t="s">
        <v>20</v>
      </c>
      <c r="AL88" s="11">
        <f t="shared" si="30"/>
        <v>20</v>
      </c>
      <c r="AM88" s="11">
        <f t="shared" si="31"/>
        <v>8</v>
      </c>
      <c r="AN88" s="11">
        <f t="shared" si="28"/>
        <v>100</v>
      </c>
      <c r="AO88" s="9">
        <v>0</v>
      </c>
      <c r="AP88" s="9">
        <v>5</v>
      </c>
      <c r="AQ88" s="18">
        <v>95</v>
      </c>
      <c r="AR88" s="11">
        <v>0</v>
      </c>
      <c r="AS88" s="11">
        <v>0</v>
      </c>
      <c r="AU88" s="11">
        <v>0</v>
      </c>
      <c r="AV88" s="11">
        <v>0</v>
      </c>
      <c r="AW88" s="11">
        <v>0</v>
      </c>
      <c r="AX88" s="11">
        <v>0</v>
      </c>
      <c r="AY88" s="11">
        <v>0</v>
      </c>
      <c r="BB88" s="11">
        <v>0</v>
      </c>
      <c r="BC88" t="s">
        <v>20</v>
      </c>
      <c r="BD88" s="11">
        <v>0</v>
      </c>
      <c r="BE88" t="s">
        <v>20</v>
      </c>
      <c r="BF88" s="11">
        <f t="shared" si="32"/>
        <v>100</v>
      </c>
      <c r="BG88" s="11">
        <f t="shared" si="33"/>
        <v>0</v>
      </c>
      <c r="BH88" s="11">
        <f t="shared" si="34"/>
        <v>0</v>
      </c>
      <c r="BI88" s="11">
        <f t="shared" si="35"/>
        <v>0</v>
      </c>
      <c r="BL88" t="s">
        <v>588</v>
      </c>
    </row>
    <row r="89" spans="1:64" x14ac:dyDescent="0.25">
      <c r="A89">
        <v>2013</v>
      </c>
      <c r="B89" t="s">
        <v>603</v>
      </c>
      <c r="C89" t="s">
        <v>80</v>
      </c>
      <c r="D89" s="15">
        <v>43728</v>
      </c>
      <c r="E89" t="s">
        <v>257</v>
      </c>
      <c r="F89" t="s">
        <v>816</v>
      </c>
      <c r="G89" t="s">
        <v>224</v>
      </c>
      <c r="H89" t="s">
        <v>20</v>
      </c>
      <c r="I89" t="s">
        <v>224</v>
      </c>
      <c r="J89">
        <v>2005</v>
      </c>
      <c r="K89">
        <f t="shared" si="27"/>
        <v>8</v>
      </c>
      <c r="L89" t="s">
        <v>739</v>
      </c>
      <c r="M89" t="s">
        <v>739</v>
      </c>
      <c r="O89" s="2">
        <v>169000</v>
      </c>
      <c r="P89" s="2">
        <v>169000</v>
      </c>
      <c r="S89" s="5">
        <f t="shared" si="29"/>
        <v>100</v>
      </c>
      <c r="T89" s="5">
        <v>75</v>
      </c>
      <c r="U89" s="5">
        <v>5</v>
      </c>
      <c r="V89" s="5">
        <v>0</v>
      </c>
      <c r="W89" s="5">
        <v>0</v>
      </c>
      <c r="X89" s="5">
        <v>0</v>
      </c>
      <c r="Y89" s="5">
        <v>2</v>
      </c>
      <c r="Z89" s="5">
        <v>0</v>
      </c>
      <c r="AA89" s="5">
        <v>10</v>
      </c>
      <c r="AB89" s="5">
        <v>0</v>
      </c>
      <c r="AC89" s="5">
        <v>0</v>
      </c>
      <c r="AD89" s="5">
        <v>0</v>
      </c>
      <c r="AE89" s="5">
        <v>8</v>
      </c>
      <c r="AF89" s="5">
        <v>0</v>
      </c>
      <c r="AG89" s="5" t="s">
        <v>20</v>
      </c>
      <c r="AH89" s="5">
        <v>0</v>
      </c>
      <c r="AI89" s="5" t="s">
        <v>20</v>
      </c>
      <c r="AJ89" s="5">
        <v>0</v>
      </c>
      <c r="AK89" s="5" t="s">
        <v>20</v>
      </c>
      <c r="AL89" s="11">
        <f t="shared" si="30"/>
        <v>0</v>
      </c>
      <c r="AM89" s="11">
        <f t="shared" si="31"/>
        <v>18</v>
      </c>
      <c r="AN89" s="11">
        <f t="shared" si="28"/>
        <v>100</v>
      </c>
      <c r="AO89" s="9">
        <v>40</v>
      </c>
      <c r="AP89" s="9"/>
      <c r="AQ89" s="18">
        <v>16</v>
      </c>
      <c r="AR89" s="11">
        <v>25</v>
      </c>
      <c r="AS89" s="11">
        <v>0</v>
      </c>
      <c r="AU89" s="11">
        <v>4</v>
      </c>
      <c r="AV89" s="11">
        <v>0</v>
      </c>
      <c r="AW89" s="11">
        <v>3</v>
      </c>
      <c r="AX89" s="11">
        <v>1</v>
      </c>
      <c r="AY89" s="11">
        <v>0</v>
      </c>
      <c r="BC89" t="s">
        <v>717</v>
      </c>
      <c r="BD89" s="11">
        <v>11</v>
      </c>
      <c r="BE89" t="s">
        <v>718</v>
      </c>
      <c r="BF89" s="11">
        <f t="shared" si="32"/>
        <v>16</v>
      </c>
      <c r="BG89" s="11">
        <f t="shared" si="33"/>
        <v>0</v>
      </c>
      <c r="BH89" s="11">
        <f t="shared" si="34"/>
        <v>4</v>
      </c>
      <c r="BI89" s="11">
        <f t="shared" si="35"/>
        <v>11</v>
      </c>
      <c r="BL89" t="s">
        <v>587</v>
      </c>
    </row>
    <row r="90" spans="1:64" x14ac:dyDescent="0.25">
      <c r="A90">
        <v>2013</v>
      </c>
      <c r="B90" t="s">
        <v>614</v>
      </c>
      <c r="C90" t="s">
        <v>219</v>
      </c>
      <c r="D90" s="15">
        <v>40203</v>
      </c>
      <c r="E90" t="s">
        <v>734</v>
      </c>
      <c r="F90" t="s">
        <v>819</v>
      </c>
      <c r="G90" t="s">
        <v>230</v>
      </c>
      <c r="H90" t="s">
        <v>20</v>
      </c>
      <c r="I90" t="s">
        <v>736</v>
      </c>
      <c r="J90">
        <v>2006</v>
      </c>
      <c r="K90">
        <f t="shared" si="27"/>
        <v>7</v>
      </c>
      <c r="L90" t="s">
        <v>739</v>
      </c>
      <c r="M90" t="s">
        <v>739</v>
      </c>
      <c r="O90" s="2">
        <v>1043000</v>
      </c>
      <c r="P90" s="2">
        <v>914700</v>
      </c>
      <c r="Q90" s="2">
        <v>1092030</v>
      </c>
      <c r="R90" s="3">
        <f>Q90/O90</f>
        <v>1.0470086289549376</v>
      </c>
      <c r="S90" s="5">
        <f t="shared" si="29"/>
        <v>100</v>
      </c>
      <c r="T90" s="5">
        <v>50</v>
      </c>
      <c r="U90" s="5">
        <v>5</v>
      </c>
      <c r="V90" s="5">
        <v>35</v>
      </c>
      <c r="W90" s="5">
        <v>0</v>
      </c>
      <c r="X90" s="5">
        <v>5</v>
      </c>
      <c r="Y90" s="5">
        <v>3</v>
      </c>
      <c r="Z90" s="5">
        <v>0</v>
      </c>
      <c r="AA90" s="5">
        <v>0</v>
      </c>
      <c r="AB90" s="5">
        <v>1</v>
      </c>
      <c r="AC90" s="5">
        <v>1</v>
      </c>
      <c r="AD90" s="5"/>
      <c r="AE90" s="5">
        <v>0</v>
      </c>
      <c r="AF90" s="5">
        <v>0</v>
      </c>
      <c r="AG90" s="5" t="s">
        <v>20</v>
      </c>
      <c r="AH90" s="5">
        <v>0</v>
      </c>
      <c r="AI90" s="5" t="s">
        <v>20</v>
      </c>
      <c r="AJ90" s="5">
        <v>0</v>
      </c>
      <c r="AK90" s="5" t="s">
        <v>20</v>
      </c>
      <c r="AL90" s="11">
        <f t="shared" si="30"/>
        <v>35</v>
      </c>
      <c r="AM90" s="11">
        <f t="shared" si="31"/>
        <v>2</v>
      </c>
      <c r="AN90" s="11">
        <f t="shared" si="28"/>
        <v>100</v>
      </c>
      <c r="AO90" s="9">
        <v>82</v>
      </c>
      <c r="AP90" s="9">
        <v>0</v>
      </c>
      <c r="AQ90" s="18">
        <v>0</v>
      </c>
      <c r="AR90" s="11">
        <v>14</v>
      </c>
      <c r="AS90" s="11">
        <v>0</v>
      </c>
      <c r="AU90" s="11">
        <v>0</v>
      </c>
      <c r="AV90" s="11">
        <v>0</v>
      </c>
      <c r="AW90" s="11">
        <v>4</v>
      </c>
      <c r="AX90" s="11">
        <v>0</v>
      </c>
      <c r="AY90" s="11">
        <v>0</v>
      </c>
      <c r="BB90" s="11">
        <v>0</v>
      </c>
      <c r="BC90" t="s">
        <v>20</v>
      </c>
      <c r="BD90" s="11">
        <v>0</v>
      </c>
      <c r="BE90" t="s">
        <v>20</v>
      </c>
      <c r="BF90" s="11">
        <f t="shared" si="32"/>
        <v>0</v>
      </c>
      <c r="BG90" s="11">
        <f t="shared" si="33"/>
        <v>0</v>
      </c>
      <c r="BH90" s="11">
        <f t="shared" si="34"/>
        <v>4</v>
      </c>
      <c r="BI90" s="11">
        <f t="shared" si="35"/>
        <v>0</v>
      </c>
      <c r="BL90" t="s">
        <v>587</v>
      </c>
    </row>
    <row r="91" spans="1:64" x14ac:dyDescent="0.25">
      <c r="A91">
        <v>2013</v>
      </c>
      <c r="B91" t="s">
        <v>618</v>
      </c>
      <c r="C91" t="s">
        <v>217</v>
      </c>
      <c r="D91" s="15">
        <v>35234</v>
      </c>
      <c r="E91" t="s">
        <v>734</v>
      </c>
      <c r="F91" t="s">
        <v>819</v>
      </c>
      <c r="G91" t="s">
        <v>230</v>
      </c>
      <c r="H91" t="s">
        <v>20</v>
      </c>
      <c r="I91" t="s">
        <v>736</v>
      </c>
      <c r="J91">
        <v>2004</v>
      </c>
      <c r="K91">
        <f t="shared" si="27"/>
        <v>9</v>
      </c>
      <c r="L91" t="s">
        <v>739</v>
      </c>
      <c r="M91" t="s">
        <v>739</v>
      </c>
      <c r="O91" s="2">
        <v>200000</v>
      </c>
      <c r="P91" s="2">
        <v>200000</v>
      </c>
      <c r="S91" s="5">
        <f t="shared" si="29"/>
        <v>100</v>
      </c>
      <c r="T91" s="5">
        <v>99</v>
      </c>
      <c r="U91" s="5">
        <v>0</v>
      </c>
      <c r="V91" s="5">
        <v>0</v>
      </c>
      <c r="W91" s="5">
        <v>0</v>
      </c>
      <c r="X91" s="5">
        <v>0</v>
      </c>
      <c r="Y91" s="5">
        <v>1</v>
      </c>
      <c r="Z91" s="5">
        <v>0</v>
      </c>
      <c r="AA91" s="5">
        <v>0</v>
      </c>
      <c r="AB91" s="5">
        <v>0</v>
      </c>
      <c r="AC91" s="5">
        <v>0</v>
      </c>
      <c r="AD91" s="5"/>
      <c r="AE91" s="5">
        <v>0</v>
      </c>
      <c r="AF91" s="5">
        <v>0</v>
      </c>
      <c r="AG91" s="5" t="s">
        <v>20</v>
      </c>
      <c r="AH91" s="5">
        <v>0</v>
      </c>
      <c r="AI91" s="5" t="s">
        <v>20</v>
      </c>
      <c r="AJ91" s="5">
        <v>0</v>
      </c>
      <c r="AK91" s="5" t="s">
        <v>20</v>
      </c>
      <c r="AL91" s="11">
        <f t="shared" si="30"/>
        <v>0</v>
      </c>
      <c r="AM91" s="11">
        <f t="shared" si="31"/>
        <v>0</v>
      </c>
      <c r="AN91" s="11">
        <f t="shared" si="28"/>
        <v>100</v>
      </c>
      <c r="AO91" s="9">
        <v>0</v>
      </c>
      <c r="AP91" s="9">
        <v>1</v>
      </c>
      <c r="AQ91" s="18">
        <v>99</v>
      </c>
      <c r="AR91" s="11">
        <v>0</v>
      </c>
      <c r="AS91" s="11">
        <v>0</v>
      </c>
      <c r="AU91" s="11">
        <v>0</v>
      </c>
      <c r="AV91" s="11">
        <v>0</v>
      </c>
      <c r="AW91" s="11">
        <v>0</v>
      </c>
      <c r="AX91" s="11">
        <v>0</v>
      </c>
      <c r="AY91" s="11">
        <v>0</v>
      </c>
      <c r="BB91" s="11">
        <v>0</v>
      </c>
      <c r="BC91" t="s">
        <v>20</v>
      </c>
      <c r="BD91" s="11">
        <v>0</v>
      </c>
      <c r="BE91" t="s">
        <v>20</v>
      </c>
      <c r="BF91" s="11">
        <f t="shared" si="32"/>
        <v>100</v>
      </c>
      <c r="BG91" s="11">
        <f t="shared" si="33"/>
        <v>0</v>
      </c>
      <c r="BH91" s="11">
        <f t="shared" si="34"/>
        <v>0</v>
      </c>
      <c r="BI91" s="11">
        <f t="shared" si="35"/>
        <v>0</v>
      </c>
    </row>
    <row r="92" spans="1:64" x14ac:dyDescent="0.25">
      <c r="A92">
        <v>2013</v>
      </c>
      <c r="B92" t="s">
        <v>642</v>
      </c>
      <c r="C92" t="s">
        <v>65</v>
      </c>
      <c r="D92" s="15">
        <v>14615</v>
      </c>
      <c r="E92" t="s">
        <v>261</v>
      </c>
      <c r="F92" t="s">
        <v>817</v>
      </c>
      <c r="G92" t="s">
        <v>224</v>
      </c>
      <c r="H92" t="s">
        <v>20</v>
      </c>
      <c r="I92" t="s">
        <v>224</v>
      </c>
      <c r="J92">
        <v>2007</v>
      </c>
      <c r="K92">
        <f t="shared" si="27"/>
        <v>6</v>
      </c>
      <c r="L92" t="s">
        <v>739</v>
      </c>
      <c r="M92" t="s">
        <v>739</v>
      </c>
      <c r="O92" s="2">
        <v>1164772</v>
      </c>
      <c r="P92" s="2">
        <v>1098197</v>
      </c>
      <c r="Q92" s="2">
        <v>1133840</v>
      </c>
      <c r="R92" s="3">
        <f t="shared" ref="R92:R102" si="36">Q92/O92</f>
        <v>0.97344372975998739</v>
      </c>
      <c r="S92" s="5">
        <f t="shared" si="29"/>
        <v>100</v>
      </c>
      <c r="T92" s="5">
        <v>9.8000000000000007</v>
      </c>
      <c r="U92" s="5">
        <v>12.11</v>
      </c>
      <c r="V92" s="5">
        <v>26.23</v>
      </c>
      <c r="W92" s="5">
        <v>0.81</v>
      </c>
      <c r="X92" s="5">
        <v>6.42</v>
      </c>
      <c r="Y92" s="5">
        <v>0.2</v>
      </c>
      <c r="Z92" s="5">
        <v>6.94</v>
      </c>
      <c r="AA92" s="5">
        <v>2.25</v>
      </c>
      <c r="AB92" s="5">
        <v>0</v>
      </c>
      <c r="AC92" s="5">
        <v>27.68</v>
      </c>
      <c r="AD92" s="5"/>
      <c r="AE92" s="5">
        <v>7.56</v>
      </c>
      <c r="AF92" s="5">
        <v>0</v>
      </c>
      <c r="AG92" s="5" t="s">
        <v>20</v>
      </c>
      <c r="AH92" s="5">
        <v>0</v>
      </c>
      <c r="AI92" s="5" t="s">
        <v>20</v>
      </c>
      <c r="AJ92" s="5">
        <v>0</v>
      </c>
      <c r="AK92" s="5" t="s">
        <v>20</v>
      </c>
      <c r="AL92" s="11">
        <f t="shared" si="30"/>
        <v>27.04</v>
      </c>
      <c r="AM92" s="11">
        <f t="shared" si="31"/>
        <v>44.430000000000007</v>
      </c>
      <c r="AN92" s="11">
        <f t="shared" si="28"/>
        <v>100</v>
      </c>
      <c r="AO92" s="9">
        <v>0.8</v>
      </c>
      <c r="AP92" s="9">
        <v>0</v>
      </c>
      <c r="AQ92" s="18">
        <v>77.100000000000009</v>
      </c>
      <c r="AR92" s="11">
        <v>0</v>
      </c>
      <c r="AS92" s="11">
        <v>0</v>
      </c>
      <c r="AU92" s="11">
        <v>0</v>
      </c>
      <c r="AV92" s="11">
        <v>0</v>
      </c>
      <c r="AW92" s="11">
        <v>22.1</v>
      </c>
      <c r="AX92" s="11">
        <v>0</v>
      </c>
      <c r="AY92" s="11">
        <v>0</v>
      </c>
      <c r="BB92" s="11">
        <v>0</v>
      </c>
      <c r="BC92" t="s">
        <v>20</v>
      </c>
      <c r="BD92" s="11">
        <v>0</v>
      </c>
      <c r="BE92" t="s">
        <v>20</v>
      </c>
      <c r="BF92" s="11">
        <f t="shared" si="32"/>
        <v>77.100000000000009</v>
      </c>
      <c r="BG92" s="11">
        <f t="shared" si="33"/>
        <v>0</v>
      </c>
      <c r="BH92" s="11">
        <f t="shared" si="34"/>
        <v>22.1</v>
      </c>
      <c r="BI92" s="11">
        <f t="shared" si="35"/>
        <v>0</v>
      </c>
      <c r="BL92" t="s">
        <v>587</v>
      </c>
    </row>
    <row r="93" spans="1:64" x14ac:dyDescent="0.25">
      <c r="A93">
        <v>2013</v>
      </c>
      <c r="B93" t="s">
        <v>601</v>
      </c>
      <c r="C93" t="s">
        <v>30</v>
      </c>
      <c r="D93" s="15">
        <v>59821</v>
      </c>
      <c r="E93" t="s">
        <v>254</v>
      </c>
      <c r="F93" t="s">
        <v>818</v>
      </c>
      <c r="G93" t="s">
        <v>227</v>
      </c>
      <c r="H93" t="s">
        <v>20</v>
      </c>
      <c r="I93" t="s">
        <v>733</v>
      </c>
      <c r="J93">
        <v>2003</v>
      </c>
      <c r="K93">
        <f t="shared" si="27"/>
        <v>10</v>
      </c>
      <c r="L93" t="s">
        <v>739</v>
      </c>
      <c r="M93" t="s">
        <v>739</v>
      </c>
      <c r="O93" s="2">
        <v>914197</v>
      </c>
      <c r="P93" s="2">
        <v>905463</v>
      </c>
      <c r="Q93" s="2">
        <v>890285.92999999993</v>
      </c>
      <c r="R93" s="3">
        <f t="shared" si="36"/>
        <v>0.97384472930889066</v>
      </c>
      <c r="S93" s="5">
        <f t="shared" si="29"/>
        <v>100</v>
      </c>
      <c r="T93" s="11">
        <v>57.425735977533407</v>
      </c>
      <c r="U93" s="11">
        <v>3.0400749774856557</v>
      </c>
      <c r="V93" s="11">
        <v>2.6700735227980639</v>
      </c>
      <c r="W93" s="11">
        <v>0</v>
      </c>
      <c r="X93" s="11">
        <v>20.388612572276319</v>
      </c>
      <c r="Y93" s="11">
        <v>12.807358276228516</v>
      </c>
      <c r="Z93" s="11">
        <v>3.621727924560568</v>
      </c>
      <c r="AA93" s="11">
        <v>0</v>
      </c>
      <c r="AB93" s="11">
        <v>0</v>
      </c>
      <c r="AC93" s="11">
        <v>0</v>
      </c>
      <c r="AD93" s="11">
        <v>0</v>
      </c>
      <c r="AE93" s="11">
        <v>4.6416749117471019E-2</v>
      </c>
      <c r="AF93" s="11">
        <v>0</v>
      </c>
      <c r="AG93" s="11"/>
      <c r="AH93" s="11">
        <v>0</v>
      </c>
      <c r="AI93" s="11"/>
      <c r="AJ93" s="11">
        <v>0</v>
      </c>
      <c r="AL93" s="11">
        <f t="shared" si="30"/>
        <v>2.6700735227980639</v>
      </c>
      <c r="AM93" s="11">
        <f t="shared" si="31"/>
        <v>3.668144673678039</v>
      </c>
      <c r="AN93" s="11">
        <f t="shared" si="28"/>
        <v>100</v>
      </c>
      <c r="AO93" s="9">
        <v>9.5811755974567703</v>
      </c>
      <c r="AP93" s="9">
        <v>41.184013040842089</v>
      </c>
      <c r="AQ93" s="9">
        <v>24.025940320035165</v>
      </c>
      <c r="AR93" s="9">
        <v>12.996776234920699</v>
      </c>
      <c r="AS93" s="9">
        <v>2.6409693162503602</v>
      </c>
      <c r="AT93" s="9">
        <v>0</v>
      </c>
      <c r="AU93" s="9">
        <v>0.1403701752584037</v>
      </c>
      <c r="AV93" s="9">
        <v>0</v>
      </c>
      <c r="AW93" s="9">
        <v>3.6549257120390344</v>
      </c>
      <c r="AX93" s="9">
        <v>3.1982532693218833</v>
      </c>
      <c r="AY93" s="9">
        <v>0.92913791066007112</v>
      </c>
      <c r="AZ93" s="9">
        <v>0</v>
      </c>
      <c r="BA93" s="9">
        <v>0</v>
      </c>
      <c r="BB93" s="9">
        <v>1.6484384232155262</v>
      </c>
      <c r="BC93" s="9"/>
      <c r="BD93" s="9">
        <v>0</v>
      </c>
      <c r="BE93" t="s">
        <v>20</v>
      </c>
      <c r="BF93" s="11">
        <f t="shared" si="32"/>
        <v>65.20995336087725</v>
      </c>
      <c r="BG93" s="11">
        <f t="shared" si="33"/>
        <v>2.6409693162503602</v>
      </c>
      <c r="BH93" s="11">
        <f t="shared" si="34"/>
        <v>7.7823168920209884</v>
      </c>
      <c r="BI93" s="11">
        <f t="shared" si="35"/>
        <v>1.6484384232155262</v>
      </c>
      <c r="BL93" t="s">
        <v>587</v>
      </c>
    </row>
    <row r="94" spans="1:64" x14ac:dyDescent="0.25">
      <c r="A94">
        <v>2013</v>
      </c>
      <c r="B94" t="s">
        <v>609</v>
      </c>
      <c r="C94" t="s">
        <v>85</v>
      </c>
      <c r="D94" s="13">
        <v>2860</v>
      </c>
      <c r="E94" t="s">
        <v>258</v>
      </c>
      <c r="F94" t="s">
        <v>817</v>
      </c>
      <c r="G94" t="s">
        <v>224</v>
      </c>
      <c r="H94" t="s">
        <v>20</v>
      </c>
      <c r="I94" t="s">
        <v>224</v>
      </c>
      <c r="J94">
        <v>2004</v>
      </c>
      <c r="K94">
        <f t="shared" si="27"/>
        <v>9</v>
      </c>
      <c r="L94" t="s">
        <v>739</v>
      </c>
      <c r="M94" t="s">
        <v>739</v>
      </c>
      <c r="O94" s="2">
        <v>253773</v>
      </c>
      <c r="P94" s="2">
        <v>1566311</v>
      </c>
      <c r="Q94" s="2">
        <v>263256.59999999998</v>
      </c>
      <c r="R94" s="3">
        <f t="shared" si="36"/>
        <v>1.0373704058351361</v>
      </c>
      <c r="S94" s="5">
        <f t="shared" si="29"/>
        <v>100</v>
      </c>
      <c r="T94" s="5">
        <v>75</v>
      </c>
      <c r="U94" s="5">
        <v>0</v>
      </c>
      <c r="V94" s="5">
        <v>10</v>
      </c>
      <c r="W94" s="5">
        <v>0</v>
      </c>
      <c r="X94" s="5">
        <v>10</v>
      </c>
      <c r="Y94" s="5">
        <v>5</v>
      </c>
      <c r="Z94" s="5">
        <v>0</v>
      </c>
      <c r="AA94" s="5">
        <v>0</v>
      </c>
      <c r="AB94" s="5">
        <v>0</v>
      </c>
      <c r="AC94" s="5">
        <v>0</v>
      </c>
      <c r="AD94" s="5"/>
      <c r="AE94" s="5">
        <v>0</v>
      </c>
      <c r="AF94" s="5">
        <v>0</v>
      </c>
      <c r="AG94" s="5" t="s">
        <v>20</v>
      </c>
      <c r="AH94" s="5">
        <v>0</v>
      </c>
      <c r="AI94" s="5" t="s">
        <v>20</v>
      </c>
      <c r="AJ94" s="5">
        <v>0</v>
      </c>
      <c r="AK94" s="5" t="s">
        <v>20</v>
      </c>
      <c r="AL94" s="11">
        <f t="shared" si="30"/>
        <v>10</v>
      </c>
      <c r="AM94" s="11">
        <f t="shared" si="31"/>
        <v>0</v>
      </c>
      <c r="AN94" s="11">
        <f t="shared" si="28"/>
        <v>100</v>
      </c>
      <c r="AO94" s="9">
        <v>0</v>
      </c>
      <c r="AP94" s="9">
        <v>0</v>
      </c>
      <c r="AQ94" s="18">
        <v>0</v>
      </c>
      <c r="AR94" s="11">
        <v>100</v>
      </c>
      <c r="AS94" s="11">
        <v>0</v>
      </c>
      <c r="AU94" s="11">
        <v>0</v>
      </c>
      <c r="AV94" s="11">
        <v>0</v>
      </c>
      <c r="AW94" s="11">
        <v>0</v>
      </c>
      <c r="AX94" s="11">
        <v>0</v>
      </c>
      <c r="AY94" s="11">
        <v>0</v>
      </c>
      <c r="BB94" s="11">
        <v>0</v>
      </c>
      <c r="BC94" t="s">
        <v>20</v>
      </c>
      <c r="BD94" s="11">
        <v>0</v>
      </c>
      <c r="BE94" t="s">
        <v>20</v>
      </c>
      <c r="BF94" s="11">
        <f t="shared" si="32"/>
        <v>0</v>
      </c>
      <c r="BG94" s="11">
        <f t="shared" si="33"/>
        <v>0</v>
      </c>
      <c r="BH94" s="11">
        <f t="shared" si="34"/>
        <v>0</v>
      </c>
      <c r="BI94" s="11">
        <f t="shared" si="35"/>
        <v>0</v>
      </c>
      <c r="BL94" t="s">
        <v>588</v>
      </c>
    </row>
    <row r="95" spans="1:64" x14ac:dyDescent="0.25">
      <c r="A95">
        <v>2013</v>
      </c>
      <c r="B95" t="s">
        <v>599</v>
      </c>
      <c r="C95" t="s">
        <v>101</v>
      </c>
      <c r="D95" s="13">
        <v>1850</v>
      </c>
      <c r="E95" t="s">
        <v>258</v>
      </c>
      <c r="F95" t="s">
        <v>817</v>
      </c>
      <c r="G95" t="s">
        <v>224</v>
      </c>
      <c r="H95" t="s">
        <v>20</v>
      </c>
      <c r="I95" t="s">
        <v>224</v>
      </c>
      <c r="J95">
        <v>2005</v>
      </c>
      <c r="K95">
        <f t="shared" si="27"/>
        <v>8</v>
      </c>
      <c r="L95" t="s">
        <v>739</v>
      </c>
      <c r="M95" t="s">
        <v>739</v>
      </c>
      <c r="O95" s="2">
        <v>243621</v>
      </c>
      <c r="P95" s="2">
        <v>243621</v>
      </c>
      <c r="Q95" s="2">
        <v>270501</v>
      </c>
      <c r="R95" s="3">
        <f t="shared" si="36"/>
        <v>1.1103353159210414</v>
      </c>
      <c r="S95" s="5">
        <f t="shared" si="29"/>
        <v>100</v>
      </c>
      <c r="T95" s="5">
        <v>99</v>
      </c>
      <c r="U95" s="5">
        <v>0</v>
      </c>
      <c r="V95" s="5">
        <v>0</v>
      </c>
      <c r="W95" s="5">
        <v>0</v>
      </c>
      <c r="X95" s="5">
        <v>0</v>
      </c>
      <c r="Y95" s="5">
        <v>0</v>
      </c>
      <c r="Z95" s="5">
        <v>0</v>
      </c>
      <c r="AA95" s="5">
        <v>0</v>
      </c>
      <c r="AB95" s="5">
        <v>0.5</v>
      </c>
      <c r="AC95" s="5">
        <v>0.5</v>
      </c>
      <c r="AD95" s="5"/>
      <c r="AE95" s="5">
        <v>0</v>
      </c>
      <c r="AF95" s="5">
        <v>0</v>
      </c>
      <c r="AG95" s="5" t="s">
        <v>20</v>
      </c>
      <c r="AH95" s="5">
        <v>0</v>
      </c>
      <c r="AI95" s="5" t="s">
        <v>20</v>
      </c>
      <c r="AJ95" s="5">
        <v>0</v>
      </c>
      <c r="AK95" s="5" t="s">
        <v>20</v>
      </c>
      <c r="AL95" s="11">
        <f t="shared" si="30"/>
        <v>0</v>
      </c>
      <c r="AM95" s="11">
        <f t="shared" si="31"/>
        <v>1</v>
      </c>
      <c r="AN95" s="11">
        <f t="shared" si="28"/>
        <v>100</v>
      </c>
      <c r="AO95" s="9">
        <v>96.8</v>
      </c>
      <c r="AP95" s="9">
        <v>0</v>
      </c>
      <c r="AQ95" s="18">
        <v>0</v>
      </c>
      <c r="AR95" s="11">
        <v>0.6</v>
      </c>
      <c r="AS95" s="11">
        <v>0</v>
      </c>
      <c r="AU95" s="11">
        <v>0</v>
      </c>
      <c r="AV95" s="11">
        <v>0</v>
      </c>
      <c r="AW95" s="11">
        <v>1</v>
      </c>
      <c r="AX95" s="11">
        <v>1.4</v>
      </c>
      <c r="AY95" s="11">
        <v>0</v>
      </c>
      <c r="BC95" t="s">
        <v>716</v>
      </c>
      <c r="BD95" s="11">
        <v>0.2</v>
      </c>
      <c r="BE95" t="s">
        <v>41</v>
      </c>
      <c r="BF95" s="11">
        <f t="shared" si="32"/>
        <v>0</v>
      </c>
      <c r="BG95" s="11">
        <f t="shared" si="33"/>
        <v>0</v>
      </c>
      <c r="BH95" s="11">
        <f t="shared" si="34"/>
        <v>2.4</v>
      </c>
      <c r="BI95" s="11">
        <f t="shared" si="35"/>
        <v>0.2</v>
      </c>
      <c r="BL95" t="s">
        <v>587</v>
      </c>
    </row>
    <row r="96" spans="1:64" x14ac:dyDescent="0.25">
      <c r="A96">
        <v>2013</v>
      </c>
      <c r="B96" t="s">
        <v>620</v>
      </c>
      <c r="C96" t="s">
        <v>53</v>
      </c>
      <c r="D96" s="15">
        <v>5602</v>
      </c>
      <c r="E96" t="s">
        <v>258</v>
      </c>
      <c r="F96" t="s">
        <v>817</v>
      </c>
      <c r="G96" t="s">
        <v>224</v>
      </c>
      <c r="H96" t="s">
        <v>20</v>
      </c>
      <c r="I96" t="s">
        <v>224</v>
      </c>
      <c r="J96">
        <v>2003</v>
      </c>
      <c r="K96">
        <f t="shared" si="27"/>
        <v>10</v>
      </c>
      <c r="L96" t="s">
        <v>739</v>
      </c>
      <c r="M96" t="s">
        <v>739</v>
      </c>
      <c r="O96" s="2">
        <v>246764</v>
      </c>
      <c r="P96" s="2">
        <v>102803</v>
      </c>
      <c r="Q96" s="2">
        <v>291311</v>
      </c>
      <c r="R96" s="3">
        <f t="shared" si="36"/>
        <v>1.1805247118704512</v>
      </c>
      <c r="S96" s="5">
        <f t="shared" si="29"/>
        <v>100</v>
      </c>
      <c r="T96" s="5">
        <v>80</v>
      </c>
      <c r="U96" s="5">
        <v>3</v>
      </c>
      <c r="V96" s="5">
        <v>8</v>
      </c>
      <c r="W96" s="5">
        <v>0</v>
      </c>
      <c r="X96" s="5">
        <v>2</v>
      </c>
      <c r="Y96" s="5">
        <v>2</v>
      </c>
      <c r="Z96" s="5">
        <v>3</v>
      </c>
      <c r="AA96" s="5">
        <v>0</v>
      </c>
      <c r="AB96" s="5">
        <v>0</v>
      </c>
      <c r="AC96" s="5">
        <v>2</v>
      </c>
      <c r="AD96" s="5"/>
      <c r="AE96" s="5">
        <v>0</v>
      </c>
      <c r="AF96" s="5">
        <v>0</v>
      </c>
      <c r="AG96" s="5" t="s">
        <v>20</v>
      </c>
      <c r="AH96" s="5">
        <v>0</v>
      </c>
      <c r="AI96" s="5" t="s">
        <v>20</v>
      </c>
      <c r="AJ96" s="5">
        <v>0</v>
      </c>
      <c r="AK96" s="5" t="s">
        <v>20</v>
      </c>
      <c r="AL96" s="11">
        <f t="shared" si="30"/>
        <v>8</v>
      </c>
      <c r="AM96" s="11">
        <f t="shared" si="31"/>
        <v>5</v>
      </c>
      <c r="AN96" s="11">
        <f t="shared" si="28"/>
        <v>100</v>
      </c>
      <c r="AO96" s="9">
        <v>0</v>
      </c>
      <c r="AP96" s="9">
        <v>0</v>
      </c>
      <c r="AQ96" s="18">
        <v>26</v>
      </c>
      <c r="AR96" s="11">
        <v>20</v>
      </c>
      <c r="AS96" s="11">
        <v>0</v>
      </c>
      <c r="AU96" s="11">
        <v>0</v>
      </c>
      <c r="AV96" s="11">
        <v>3</v>
      </c>
      <c r="AW96" s="11">
        <v>38</v>
      </c>
      <c r="AX96" s="11">
        <v>8</v>
      </c>
      <c r="AY96" s="11">
        <v>5</v>
      </c>
      <c r="BB96" s="11">
        <v>0</v>
      </c>
      <c r="BC96" t="s">
        <v>20</v>
      </c>
      <c r="BD96" s="11">
        <v>0</v>
      </c>
      <c r="BE96" t="s">
        <v>20</v>
      </c>
      <c r="BF96" s="11">
        <f t="shared" si="32"/>
        <v>26</v>
      </c>
      <c r="BG96" s="11">
        <f t="shared" si="33"/>
        <v>0</v>
      </c>
      <c r="BH96" s="11">
        <f t="shared" si="34"/>
        <v>54</v>
      </c>
      <c r="BI96" s="11">
        <f t="shared" si="35"/>
        <v>0</v>
      </c>
      <c r="BL96" t="s">
        <v>586</v>
      </c>
    </row>
    <row r="97" spans="1:64" x14ac:dyDescent="0.25">
      <c r="A97">
        <v>2013</v>
      </c>
      <c r="B97" t="s">
        <v>651</v>
      </c>
      <c r="C97" t="s">
        <v>53</v>
      </c>
      <c r="D97" s="15">
        <v>5701</v>
      </c>
      <c r="E97" t="s">
        <v>258</v>
      </c>
      <c r="F97" t="s">
        <v>817</v>
      </c>
      <c r="G97" t="s">
        <v>224</v>
      </c>
      <c r="H97" t="s">
        <v>20</v>
      </c>
      <c r="I97" t="s">
        <v>224</v>
      </c>
      <c r="J97">
        <v>2006</v>
      </c>
      <c r="K97">
        <f t="shared" si="27"/>
        <v>7</v>
      </c>
      <c r="L97" t="s">
        <v>739</v>
      </c>
      <c r="M97" t="s">
        <v>739</v>
      </c>
      <c r="O97" s="2">
        <v>1500</v>
      </c>
      <c r="P97" s="2">
        <v>40000</v>
      </c>
      <c r="Q97" s="2">
        <v>1400</v>
      </c>
      <c r="R97" s="3">
        <f t="shared" si="36"/>
        <v>0.93333333333333335</v>
      </c>
      <c r="S97" s="5">
        <f t="shared" si="29"/>
        <v>100</v>
      </c>
      <c r="T97" s="5">
        <v>70</v>
      </c>
      <c r="U97" s="5">
        <v>0</v>
      </c>
      <c r="V97" s="5">
        <v>25</v>
      </c>
      <c r="W97" s="5">
        <v>0</v>
      </c>
      <c r="X97" s="5">
        <v>0</v>
      </c>
      <c r="Y97" s="5">
        <v>2</v>
      </c>
      <c r="Z97" s="5">
        <v>0</v>
      </c>
      <c r="AA97" s="5">
        <v>2</v>
      </c>
      <c r="AB97" s="5">
        <v>0</v>
      </c>
      <c r="AC97" s="5">
        <v>1</v>
      </c>
      <c r="AD97" s="5"/>
      <c r="AE97" s="5">
        <v>0</v>
      </c>
      <c r="AF97" s="5">
        <v>0</v>
      </c>
      <c r="AG97" s="5" t="s">
        <v>20</v>
      </c>
      <c r="AH97" s="5">
        <v>0</v>
      </c>
      <c r="AI97" s="5" t="s">
        <v>20</v>
      </c>
      <c r="AJ97" s="5">
        <v>0</v>
      </c>
      <c r="AK97" s="5" t="s">
        <v>20</v>
      </c>
      <c r="AL97" s="11">
        <f t="shared" si="30"/>
        <v>25</v>
      </c>
      <c r="AM97" s="11">
        <f t="shared" si="31"/>
        <v>3</v>
      </c>
      <c r="AN97" s="11">
        <f t="shared" si="28"/>
        <v>100</v>
      </c>
      <c r="AO97" s="9">
        <v>0</v>
      </c>
      <c r="AP97" s="9">
        <v>0</v>
      </c>
      <c r="AQ97" s="18">
        <v>25</v>
      </c>
      <c r="AR97" s="11">
        <v>0</v>
      </c>
      <c r="AS97" s="11">
        <v>0</v>
      </c>
      <c r="AU97" s="11">
        <v>0</v>
      </c>
      <c r="AV97" s="11">
        <v>0</v>
      </c>
      <c r="AW97" s="11">
        <v>0</v>
      </c>
      <c r="AX97" s="11">
        <v>0</v>
      </c>
      <c r="AY97" s="11">
        <v>0</v>
      </c>
      <c r="BB97" s="11">
        <v>75</v>
      </c>
      <c r="BC97" t="s">
        <v>729</v>
      </c>
      <c r="BD97" s="11">
        <v>0</v>
      </c>
      <c r="BE97" t="s">
        <v>20</v>
      </c>
      <c r="BF97" s="11">
        <f t="shared" si="32"/>
        <v>25</v>
      </c>
      <c r="BG97" s="11">
        <f t="shared" si="33"/>
        <v>0</v>
      </c>
      <c r="BH97" s="11">
        <f t="shared" si="34"/>
        <v>0</v>
      </c>
      <c r="BI97" s="11">
        <f t="shared" si="35"/>
        <v>75</v>
      </c>
      <c r="BL97" t="s">
        <v>587</v>
      </c>
    </row>
    <row r="98" spans="1:64" x14ac:dyDescent="0.25">
      <c r="A98">
        <v>2013</v>
      </c>
      <c r="B98" t="s">
        <v>600</v>
      </c>
      <c r="C98" t="s">
        <v>32</v>
      </c>
      <c r="D98" s="15">
        <v>95606</v>
      </c>
      <c r="E98" t="s">
        <v>253</v>
      </c>
      <c r="F98" t="s">
        <v>818</v>
      </c>
      <c r="G98" t="s">
        <v>226</v>
      </c>
      <c r="H98" t="s">
        <v>20</v>
      </c>
      <c r="I98" t="s">
        <v>736</v>
      </c>
      <c r="J98">
        <v>2007</v>
      </c>
      <c r="K98">
        <f t="shared" ref="K98:K129" si="37">2013-J98</f>
        <v>6</v>
      </c>
      <c r="L98" t="s">
        <v>739</v>
      </c>
      <c r="M98" t="s">
        <v>739</v>
      </c>
      <c r="O98" s="2">
        <v>459730</v>
      </c>
      <c r="P98" s="2">
        <v>454469</v>
      </c>
      <c r="Q98" s="2">
        <v>506547</v>
      </c>
      <c r="R98" s="3">
        <f t="shared" si="36"/>
        <v>1.1018358601788005</v>
      </c>
      <c r="S98" s="5">
        <f t="shared" si="29"/>
        <v>100</v>
      </c>
      <c r="T98" s="5">
        <v>86</v>
      </c>
      <c r="U98" s="5">
        <v>0</v>
      </c>
      <c r="V98" s="5">
        <v>4</v>
      </c>
      <c r="W98" s="5">
        <v>0</v>
      </c>
      <c r="X98" s="5">
        <v>0</v>
      </c>
      <c r="Y98" s="5">
        <v>6</v>
      </c>
      <c r="Z98" s="5">
        <v>1</v>
      </c>
      <c r="AA98" s="5">
        <v>0</v>
      </c>
      <c r="AB98" s="5">
        <v>0</v>
      </c>
      <c r="AC98" s="5">
        <v>3</v>
      </c>
      <c r="AD98" s="5"/>
      <c r="AE98" s="5">
        <v>0</v>
      </c>
      <c r="AF98" s="5">
        <v>0</v>
      </c>
      <c r="AG98" s="5" t="s">
        <v>20</v>
      </c>
      <c r="AH98" s="5">
        <v>0</v>
      </c>
      <c r="AI98" s="5" t="s">
        <v>20</v>
      </c>
      <c r="AJ98" s="5">
        <v>0</v>
      </c>
      <c r="AK98" s="5" t="s">
        <v>20</v>
      </c>
      <c r="AL98" s="11">
        <f t="shared" si="30"/>
        <v>4</v>
      </c>
      <c r="AM98" s="11">
        <f t="shared" si="31"/>
        <v>4</v>
      </c>
      <c r="AN98" s="11">
        <f t="shared" si="28"/>
        <v>100</v>
      </c>
      <c r="AO98" s="9">
        <v>63</v>
      </c>
      <c r="AP98" s="9">
        <v>0</v>
      </c>
      <c r="AQ98" s="18">
        <v>0</v>
      </c>
      <c r="AR98" s="11">
        <v>36</v>
      </c>
      <c r="AS98" s="11">
        <v>0</v>
      </c>
      <c r="AU98" s="11">
        <v>0</v>
      </c>
      <c r="AV98" s="11">
        <v>0</v>
      </c>
      <c r="AW98" s="11">
        <v>0</v>
      </c>
      <c r="AX98" s="11">
        <v>0</v>
      </c>
      <c r="AY98" s="11">
        <v>1</v>
      </c>
      <c r="BB98" s="11">
        <v>0</v>
      </c>
      <c r="BC98" t="s">
        <v>20</v>
      </c>
      <c r="BD98" s="11">
        <v>0</v>
      </c>
      <c r="BE98" t="s">
        <v>20</v>
      </c>
      <c r="BF98" s="11">
        <f t="shared" si="32"/>
        <v>0</v>
      </c>
      <c r="BG98" s="11">
        <f t="shared" si="33"/>
        <v>0</v>
      </c>
      <c r="BH98" s="11">
        <f t="shared" si="34"/>
        <v>1</v>
      </c>
      <c r="BI98" s="11">
        <f t="shared" si="35"/>
        <v>0</v>
      </c>
      <c r="BL98" t="s">
        <v>588</v>
      </c>
    </row>
    <row r="99" spans="1:64" x14ac:dyDescent="0.25">
      <c r="A99">
        <v>2013</v>
      </c>
      <c r="B99" t="s">
        <v>688</v>
      </c>
      <c r="C99" t="s">
        <v>55</v>
      </c>
      <c r="D99" s="15">
        <v>97045</v>
      </c>
      <c r="E99" t="s">
        <v>253</v>
      </c>
      <c r="F99" t="s">
        <v>818</v>
      </c>
      <c r="G99" t="s">
        <v>224</v>
      </c>
      <c r="H99" t="s">
        <v>20</v>
      </c>
      <c r="I99" t="s">
        <v>224</v>
      </c>
      <c r="J99">
        <v>2005</v>
      </c>
      <c r="K99">
        <f t="shared" si="37"/>
        <v>8</v>
      </c>
      <c r="L99" t="s">
        <v>739</v>
      </c>
      <c r="M99" t="s">
        <v>739</v>
      </c>
      <c r="O99" s="2">
        <v>100000</v>
      </c>
      <c r="P99" s="2">
        <v>100000</v>
      </c>
      <c r="Q99" s="2">
        <v>58750</v>
      </c>
      <c r="R99" s="3">
        <f t="shared" si="36"/>
        <v>0.58750000000000002</v>
      </c>
      <c r="S99" s="5">
        <f t="shared" si="29"/>
        <v>100</v>
      </c>
      <c r="T99" s="5">
        <v>60</v>
      </c>
      <c r="U99" s="5">
        <v>5</v>
      </c>
      <c r="V99" s="5">
        <v>10</v>
      </c>
      <c r="W99" s="5">
        <v>5</v>
      </c>
      <c r="X99" s="5">
        <v>2</v>
      </c>
      <c r="Y99" s="5">
        <v>2</v>
      </c>
      <c r="Z99" s="5">
        <v>0</v>
      </c>
      <c r="AA99" s="5">
        <v>4</v>
      </c>
      <c r="AB99" s="5">
        <v>0</v>
      </c>
      <c r="AC99" s="5">
        <v>2</v>
      </c>
      <c r="AD99" s="5">
        <v>1</v>
      </c>
      <c r="AE99" s="5">
        <v>7</v>
      </c>
      <c r="AF99" s="5"/>
      <c r="AG99" s="5" t="s">
        <v>20</v>
      </c>
      <c r="AH99" s="5">
        <v>2</v>
      </c>
      <c r="AI99" s="5" t="s">
        <v>39</v>
      </c>
      <c r="AJ99" s="5"/>
      <c r="AK99" s="5" t="s">
        <v>20</v>
      </c>
      <c r="AL99" s="11">
        <f t="shared" si="30"/>
        <v>15</v>
      </c>
      <c r="AM99" s="11">
        <f t="shared" si="31"/>
        <v>16</v>
      </c>
      <c r="AN99" s="11">
        <f t="shared" si="28"/>
        <v>100</v>
      </c>
      <c r="AO99" s="9">
        <v>100</v>
      </c>
      <c r="AP99" s="9">
        <v>0</v>
      </c>
      <c r="AQ99" s="18">
        <v>0</v>
      </c>
      <c r="AR99" s="11">
        <v>0</v>
      </c>
      <c r="AS99" s="11">
        <v>0</v>
      </c>
      <c r="AU99" s="11">
        <v>0</v>
      </c>
      <c r="AV99" s="11">
        <v>0</v>
      </c>
      <c r="AW99" s="11">
        <v>0</v>
      </c>
      <c r="AX99" s="11">
        <v>0</v>
      </c>
      <c r="AY99" s="11">
        <v>0</v>
      </c>
      <c r="BB99" s="11">
        <v>0</v>
      </c>
      <c r="BC99" t="s">
        <v>20</v>
      </c>
      <c r="BD99" s="11">
        <v>0</v>
      </c>
      <c r="BE99" t="s">
        <v>20</v>
      </c>
      <c r="BF99" s="11">
        <f t="shared" si="32"/>
        <v>0</v>
      </c>
      <c r="BG99" s="11">
        <f t="shared" si="33"/>
        <v>0</v>
      </c>
      <c r="BH99" s="11">
        <f t="shared" si="34"/>
        <v>0</v>
      </c>
      <c r="BI99" s="11">
        <f t="shared" si="35"/>
        <v>0</v>
      </c>
      <c r="BL99" t="s">
        <v>587</v>
      </c>
    </row>
    <row r="100" spans="1:64" x14ac:dyDescent="0.25">
      <c r="A100">
        <v>2013</v>
      </c>
      <c r="B100" t="s">
        <v>608</v>
      </c>
      <c r="C100" t="s">
        <v>21</v>
      </c>
      <c r="D100" s="15">
        <v>28425</v>
      </c>
      <c r="E100" t="s">
        <v>260</v>
      </c>
      <c r="F100" t="s">
        <v>819</v>
      </c>
      <c r="G100" t="s">
        <v>224</v>
      </c>
      <c r="H100" t="s">
        <v>20</v>
      </c>
      <c r="I100" t="s">
        <v>224</v>
      </c>
      <c r="J100">
        <v>2006</v>
      </c>
      <c r="K100">
        <f t="shared" si="37"/>
        <v>7</v>
      </c>
      <c r="L100" t="s">
        <v>739</v>
      </c>
      <c r="M100" t="s">
        <v>739</v>
      </c>
      <c r="O100" s="2">
        <v>80000</v>
      </c>
      <c r="P100" s="2">
        <v>80000</v>
      </c>
      <c r="Q100" s="2">
        <v>80000</v>
      </c>
      <c r="R100" s="3">
        <f t="shared" si="36"/>
        <v>1</v>
      </c>
      <c r="S100" s="5">
        <f t="shared" si="29"/>
        <v>100</v>
      </c>
      <c r="T100" s="5">
        <v>89</v>
      </c>
      <c r="U100" s="5">
        <v>5</v>
      </c>
      <c r="V100" s="5">
        <v>3</v>
      </c>
      <c r="W100" s="5">
        <v>0</v>
      </c>
      <c r="X100" s="5">
        <v>0</v>
      </c>
      <c r="Y100" s="5">
        <v>2</v>
      </c>
      <c r="Z100" s="5">
        <v>0</v>
      </c>
      <c r="AA100" s="5">
        <v>0</v>
      </c>
      <c r="AB100" s="5">
        <v>0</v>
      </c>
      <c r="AC100" s="5">
        <v>1</v>
      </c>
      <c r="AD100" s="5">
        <v>0</v>
      </c>
      <c r="AE100" s="5">
        <v>0</v>
      </c>
      <c r="AF100" s="5">
        <v>0</v>
      </c>
      <c r="AG100" s="5" t="s">
        <v>20</v>
      </c>
      <c r="AH100" s="5">
        <v>0</v>
      </c>
      <c r="AI100" s="5" t="s">
        <v>20</v>
      </c>
      <c r="AJ100" s="5">
        <v>0</v>
      </c>
      <c r="AK100" s="5" t="s">
        <v>20</v>
      </c>
      <c r="AL100" s="11">
        <f t="shared" si="30"/>
        <v>3</v>
      </c>
      <c r="AM100" s="11">
        <f t="shared" si="31"/>
        <v>1</v>
      </c>
      <c r="AN100" s="11">
        <f t="shared" si="28"/>
        <v>100</v>
      </c>
      <c r="AO100" s="9">
        <v>4</v>
      </c>
      <c r="AP100" s="9">
        <v>0</v>
      </c>
      <c r="AQ100" s="18">
        <v>50</v>
      </c>
      <c r="AR100" s="11">
        <v>25</v>
      </c>
      <c r="AS100" s="11">
        <v>0</v>
      </c>
      <c r="AU100" s="11">
        <v>0</v>
      </c>
      <c r="AV100" s="11">
        <v>0</v>
      </c>
      <c r="AW100" s="11">
        <v>3</v>
      </c>
      <c r="AX100" s="11">
        <v>15</v>
      </c>
      <c r="AY100" s="11">
        <v>3</v>
      </c>
      <c r="BB100" s="11">
        <v>0</v>
      </c>
      <c r="BC100" t="s">
        <v>20</v>
      </c>
      <c r="BD100" s="11">
        <v>0</v>
      </c>
      <c r="BE100" t="s">
        <v>20</v>
      </c>
      <c r="BF100" s="11">
        <f t="shared" si="32"/>
        <v>50</v>
      </c>
      <c r="BG100" s="11">
        <f t="shared" si="33"/>
        <v>0</v>
      </c>
      <c r="BH100" s="11">
        <f t="shared" si="34"/>
        <v>21</v>
      </c>
      <c r="BI100" s="11">
        <f t="shared" si="35"/>
        <v>0</v>
      </c>
      <c r="BL100" t="s">
        <v>587</v>
      </c>
    </row>
    <row r="101" spans="1:64" x14ac:dyDescent="0.25">
      <c r="A101">
        <v>2013</v>
      </c>
      <c r="B101" t="s">
        <v>595</v>
      </c>
      <c r="C101" t="s">
        <v>19</v>
      </c>
      <c r="D101" s="15">
        <v>55047</v>
      </c>
      <c r="E101" t="s">
        <v>255</v>
      </c>
      <c r="F101" t="s">
        <v>816</v>
      </c>
      <c r="G101" t="s">
        <v>224</v>
      </c>
      <c r="H101" t="s">
        <v>20</v>
      </c>
      <c r="I101" t="s">
        <v>224</v>
      </c>
      <c r="J101">
        <v>2007</v>
      </c>
      <c r="K101">
        <f t="shared" si="37"/>
        <v>6</v>
      </c>
      <c r="L101" t="s">
        <v>739</v>
      </c>
      <c r="M101" t="s">
        <v>739</v>
      </c>
      <c r="O101" s="2">
        <v>90000</v>
      </c>
      <c r="P101" s="2">
        <v>110000</v>
      </c>
      <c r="Q101" s="2">
        <v>79100</v>
      </c>
      <c r="R101" s="3">
        <f t="shared" si="36"/>
        <v>0.87888888888888894</v>
      </c>
      <c r="S101" s="5">
        <f t="shared" si="29"/>
        <v>100</v>
      </c>
      <c r="T101" s="5">
        <v>100</v>
      </c>
      <c r="U101" s="5">
        <v>0</v>
      </c>
      <c r="V101" s="5">
        <v>0</v>
      </c>
      <c r="W101" s="5">
        <v>0</v>
      </c>
      <c r="X101" s="5">
        <v>0</v>
      </c>
      <c r="Y101" s="5">
        <v>0</v>
      </c>
      <c r="Z101" s="5">
        <v>0</v>
      </c>
      <c r="AA101" s="5">
        <v>0</v>
      </c>
      <c r="AB101" s="5">
        <v>0</v>
      </c>
      <c r="AC101" s="5">
        <v>0</v>
      </c>
      <c r="AD101" s="5"/>
      <c r="AE101" s="5">
        <v>0</v>
      </c>
      <c r="AF101" s="5">
        <v>0</v>
      </c>
      <c r="AG101" s="5" t="s">
        <v>20</v>
      </c>
      <c r="AH101" s="5">
        <v>0</v>
      </c>
      <c r="AI101" s="5" t="s">
        <v>20</v>
      </c>
      <c r="AJ101" s="5">
        <v>0</v>
      </c>
      <c r="AK101" s="5" t="s">
        <v>20</v>
      </c>
      <c r="AL101" s="11">
        <f t="shared" si="30"/>
        <v>0</v>
      </c>
      <c r="AM101" s="11">
        <f t="shared" si="31"/>
        <v>0</v>
      </c>
      <c r="AN101" s="11">
        <f t="shared" si="28"/>
        <v>100</v>
      </c>
      <c r="AO101" s="9">
        <v>80</v>
      </c>
      <c r="AP101" s="9">
        <v>0</v>
      </c>
      <c r="AQ101" s="18">
        <v>10</v>
      </c>
      <c r="AR101" s="11">
        <v>5</v>
      </c>
      <c r="AS101" s="11">
        <v>5</v>
      </c>
      <c r="AU101" s="11">
        <v>0</v>
      </c>
      <c r="AV101" s="11">
        <v>0</v>
      </c>
      <c r="AW101" s="11">
        <v>0</v>
      </c>
      <c r="AX101" s="11">
        <v>0</v>
      </c>
      <c r="AY101" s="11">
        <v>0</v>
      </c>
      <c r="BB101" s="11">
        <v>0</v>
      </c>
      <c r="BC101" t="s">
        <v>20</v>
      </c>
      <c r="BD101" s="11">
        <v>0</v>
      </c>
      <c r="BE101" t="s">
        <v>20</v>
      </c>
      <c r="BF101" s="11">
        <f t="shared" si="32"/>
        <v>10</v>
      </c>
      <c r="BG101" s="11">
        <f t="shared" si="33"/>
        <v>5</v>
      </c>
      <c r="BH101" s="11">
        <f t="shared" si="34"/>
        <v>0</v>
      </c>
      <c r="BI101" s="11">
        <f t="shared" si="35"/>
        <v>0</v>
      </c>
      <c r="BL101" t="s">
        <v>586</v>
      </c>
    </row>
    <row r="102" spans="1:64" x14ac:dyDescent="0.25">
      <c r="A102">
        <v>2013</v>
      </c>
      <c r="B102" t="s">
        <v>673</v>
      </c>
      <c r="C102" t="s">
        <v>0</v>
      </c>
      <c r="D102" s="15">
        <v>83333</v>
      </c>
      <c r="E102" t="s">
        <v>254</v>
      </c>
      <c r="F102" t="s">
        <v>818</v>
      </c>
      <c r="G102" t="s">
        <v>226</v>
      </c>
      <c r="H102" t="s">
        <v>20</v>
      </c>
      <c r="I102" t="s">
        <v>736</v>
      </c>
      <c r="J102">
        <v>2007</v>
      </c>
      <c r="K102">
        <f t="shared" si="37"/>
        <v>6</v>
      </c>
      <c r="L102" t="s">
        <v>739</v>
      </c>
      <c r="M102" t="s">
        <v>739</v>
      </c>
      <c r="O102" s="2">
        <v>230000</v>
      </c>
      <c r="P102" s="2">
        <v>760000</v>
      </c>
      <c r="Q102" s="2">
        <v>811250</v>
      </c>
      <c r="R102" s="3">
        <f t="shared" si="36"/>
        <v>3.527173913043478</v>
      </c>
      <c r="S102" s="5">
        <f t="shared" si="29"/>
        <v>100</v>
      </c>
      <c r="T102" s="5">
        <v>49.4</v>
      </c>
      <c r="U102" s="5">
        <v>4</v>
      </c>
      <c r="V102" s="5">
        <v>13</v>
      </c>
      <c r="W102" s="5">
        <v>6</v>
      </c>
      <c r="X102" s="5">
        <v>6</v>
      </c>
      <c r="Y102" s="5">
        <v>9</v>
      </c>
      <c r="Z102" s="5">
        <v>4</v>
      </c>
      <c r="AA102" s="5">
        <v>0.5</v>
      </c>
      <c r="AB102" s="5">
        <v>0.1</v>
      </c>
      <c r="AC102" s="5">
        <v>1</v>
      </c>
      <c r="AD102" s="5">
        <v>0</v>
      </c>
      <c r="AE102" s="5">
        <v>1</v>
      </c>
      <c r="AF102" s="5"/>
      <c r="AG102" s="5" t="s">
        <v>711</v>
      </c>
      <c r="AH102" s="5">
        <v>6</v>
      </c>
      <c r="AI102" s="5" t="s">
        <v>39</v>
      </c>
      <c r="AJ102" s="5">
        <v>0</v>
      </c>
      <c r="AK102" s="5" t="s">
        <v>20</v>
      </c>
      <c r="AL102" s="11">
        <f t="shared" si="30"/>
        <v>19</v>
      </c>
      <c r="AM102" s="11">
        <f t="shared" si="31"/>
        <v>12.6</v>
      </c>
      <c r="AN102" s="11">
        <f t="shared" si="28"/>
        <v>99.999999999999986</v>
      </c>
      <c r="AO102" s="9">
        <v>0</v>
      </c>
      <c r="AP102" s="9">
        <v>0</v>
      </c>
      <c r="AQ102" s="9">
        <v>56.538157894736841</v>
      </c>
      <c r="AR102" s="9">
        <v>38.243026315789471</v>
      </c>
      <c r="AS102" s="9">
        <v>0</v>
      </c>
      <c r="AT102" s="9">
        <v>0</v>
      </c>
      <c r="AU102" s="9">
        <v>0</v>
      </c>
      <c r="AV102" s="9">
        <v>0</v>
      </c>
      <c r="AW102" s="9">
        <v>0</v>
      </c>
      <c r="AX102" s="9">
        <v>0</v>
      </c>
      <c r="AY102" s="9">
        <v>0</v>
      </c>
      <c r="AZ102" s="9">
        <v>0</v>
      </c>
      <c r="BA102" s="9">
        <v>0</v>
      </c>
      <c r="BB102" s="9">
        <v>5.218815789473684</v>
      </c>
      <c r="BC102" s="9"/>
      <c r="BD102" s="9">
        <v>0</v>
      </c>
      <c r="BE102" t="s">
        <v>20</v>
      </c>
      <c r="BF102" s="11">
        <f t="shared" si="32"/>
        <v>56.538157894736841</v>
      </c>
      <c r="BG102" s="11">
        <f t="shared" si="33"/>
        <v>0</v>
      </c>
      <c r="BH102" s="11">
        <f t="shared" si="34"/>
        <v>0</v>
      </c>
      <c r="BI102" s="11">
        <f t="shared" si="35"/>
        <v>5.218815789473684</v>
      </c>
      <c r="BL102" t="s">
        <v>586</v>
      </c>
    </row>
    <row r="103" spans="1:64" x14ac:dyDescent="0.25">
      <c r="A103">
        <v>2013</v>
      </c>
      <c r="B103" t="s">
        <v>626</v>
      </c>
      <c r="C103" t="s">
        <v>32</v>
      </c>
      <c r="D103" s="15">
        <v>94607</v>
      </c>
      <c r="E103" t="s">
        <v>253</v>
      </c>
      <c r="F103" t="s">
        <v>818</v>
      </c>
      <c r="G103" t="s">
        <v>224</v>
      </c>
      <c r="H103" t="s">
        <v>20</v>
      </c>
      <c r="I103" t="s">
        <v>224</v>
      </c>
      <c r="J103">
        <v>2005</v>
      </c>
      <c r="K103">
        <f t="shared" si="37"/>
        <v>8</v>
      </c>
      <c r="L103" t="s">
        <v>739</v>
      </c>
      <c r="M103" t="s">
        <v>739</v>
      </c>
      <c r="O103" s="2">
        <v>1500000</v>
      </c>
      <c r="P103" s="2">
        <v>895500</v>
      </c>
      <c r="S103" s="5">
        <f t="shared" si="29"/>
        <v>100.00000000000001</v>
      </c>
      <c r="T103" s="11">
        <v>28.449744463373083</v>
      </c>
      <c r="U103" s="11">
        <v>8.5178875638841571</v>
      </c>
      <c r="V103" s="11">
        <v>8.5178875638841571</v>
      </c>
      <c r="W103" s="11">
        <v>0</v>
      </c>
      <c r="X103" s="11">
        <v>13.628620102214651</v>
      </c>
      <c r="Y103" s="11">
        <v>1.362862010221465</v>
      </c>
      <c r="Z103" s="11">
        <v>11.357183418512209</v>
      </c>
      <c r="AA103" s="11">
        <v>2.2714366837024418</v>
      </c>
      <c r="AB103" s="11">
        <v>2.0442930153321974</v>
      </c>
      <c r="AC103" s="11">
        <v>23.282226007950026</v>
      </c>
      <c r="AD103" s="11">
        <v>0</v>
      </c>
      <c r="AE103" s="11">
        <v>0.56785917092561045</v>
      </c>
      <c r="AF103" s="11">
        <v>0</v>
      </c>
      <c r="AG103" s="11"/>
      <c r="AH103" s="11">
        <v>0</v>
      </c>
      <c r="AI103" s="11"/>
      <c r="AJ103" s="11">
        <v>0</v>
      </c>
      <c r="AL103" s="11">
        <f t="shared" si="30"/>
        <v>8.5178875638841571</v>
      </c>
      <c r="AM103" s="11">
        <f t="shared" si="31"/>
        <v>39.522998296422479</v>
      </c>
      <c r="AN103" s="11">
        <f t="shared" si="28"/>
        <v>99.999999999999986</v>
      </c>
      <c r="AO103" s="9">
        <v>0.78168620882188722</v>
      </c>
      <c r="AP103" s="9">
        <v>0</v>
      </c>
      <c r="AQ103" s="9">
        <v>84.366275823562248</v>
      </c>
      <c r="AR103" s="9">
        <v>0</v>
      </c>
      <c r="AS103" s="9">
        <v>14.852037967615859</v>
      </c>
      <c r="AT103" s="9">
        <v>0</v>
      </c>
      <c r="AU103" s="9">
        <v>0</v>
      </c>
      <c r="AV103" s="9">
        <v>0</v>
      </c>
      <c r="AW103" s="9">
        <v>0</v>
      </c>
      <c r="AX103" s="9">
        <v>0</v>
      </c>
      <c r="AY103" s="9">
        <v>0</v>
      </c>
      <c r="AZ103" s="9">
        <v>0</v>
      </c>
      <c r="BA103" s="9">
        <v>0</v>
      </c>
      <c r="BB103" s="9">
        <v>0</v>
      </c>
      <c r="BC103" s="9"/>
      <c r="BD103" s="9">
        <v>0</v>
      </c>
      <c r="BE103" t="s">
        <v>20</v>
      </c>
      <c r="BF103" s="11">
        <f t="shared" si="32"/>
        <v>84.366275823562248</v>
      </c>
      <c r="BG103" s="11">
        <f t="shared" si="33"/>
        <v>14.852037967615859</v>
      </c>
      <c r="BH103" s="11">
        <f t="shared" si="34"/>
        <v>0</v>
      </c>
      <c r="BI103" s="11">
        <f t="shared" si="35"/>
        <v>0</v>
      </c>
      <c r="BL103" t="s">
        <v>586</v>
      </c>
    </row>
    <row r="104" spans="1:64" x14ac:dyDescent="0.25">
      <c r="A104">
        <v>2013</v>
      </c>
      <c r="B104" t="s">
        <v>659</v>
      </c>
      <c r="C104" t="s">
        <v>40</v>
      </c>
      <c r="D104" s="15">
        <v>49686</v>
      </c>
      <c r="E104" t="s">
        <v>257</v>
      </c>
      <c r="F104" t="s">
        <v>816</v>
      </c>
      <c r="G104" t="s">
        <v>230</v>
      </c>
      <c r="H104" t="s">
        <v>20</v>
      </c>
      <c r="I104" t="s">
        <v>736</v>
      </c>
      <c r="J104">
        <v>2007</v>
      </c>
      <c r="K104">
        <f t="shared" si="37"/>
        <v>6</v>
      </c>
      <c r="L104" t="s">
        <v>739</v>
      </c>
      <c r="M104" t="s">
        <v>739</v>
      </c>
      <c r="O104" s="2">
        <v>1500000</v>
      </c>
      <c r="Q104" s="2">
        <v>1472200</v>
      </c>
      <c r="R104" s="3">
        <f>Q104/O104</f>
        <v>0.98146666666666671</v>
      </c>
      <c r="AL104" s="11"/>
      <c r="AM104" s="11"/>
      <c r="AN104" s="11">
        <f t="shared" si="28"/>
        <v>0</v>
      </c>
      <c r="AO104" s="9"/>
      <c r="AP104" s="9"/>
      <c r="AQ104" s="18"/>
      <c r="BF104" s="11"/>
      <c r="BG104" s="11"/>
      <c r="BH104" s="11"/>
      <c r="BI104" s="11"/>
      <c r="BL104" t="s">
        <v>588</v>
      </c>
    </row>
    <row r="105" spans="1:64" x14ac:dyDescent="0.25">
      <c r="A105">
        <v>2013</v>
      </c>
      <c r="B105" t="s">
        <v>677</v>
      </c>
      <c r="C105" t="s">
        <v>40</v>
      </c>
      <c r="D105" s="15">
        <v>48150</v>
      </c>
      <c r="E105" t="s">
        <v>257</v>
      </c>
      <c r="F105" t="s">
        <v>816</v>
      </c>
      <c r="G105" t="s">
        <v>226</v>
      </c>
      <c r="H105" t="s">
        <v>20</v>
      </c>
      <c r="I105" t="s">
        <v>736</v>
      </c>
      <c r="J105">
        <v>2007</v>
      </c>
      <c r="K105">
        <f t="shared" si="37"/>
        <v>6</v>
      </c>
      <c r="L105" t="s">
        <v>739</v>
      </c>
      <c r="M105" t="s">
        <v>739</v>
      </c>
      <c r="O105" s="2">
        <v>4000000</v>
      </c>
      <c r="AL105" s="11"/>
      <c r="AM105" s="11"/>
      <c r="AN105" s="11">
        <f t="shared" si="28"/>
        <v>0</v>
      </c>
      <c r="AO105" s="9"/>
      <c r="AP105" s="9"/>
      <c r="AQ105" s="18"/>
      <c r="BF105" s="11"/>
      <c r="BG105" s="11"/>
      <c r="BH105" s="11"/>
      <c r="BI105" s="11"/>
    </row>
    <row r="106" spans="1:64" x14ac:dyDescent="0.25">
      <c r="A106">
        <v>2013</v>
      </c>
      <c r="B106" t="s">
        <v>685</v>
      </c>
      <c r="C106" t="s">
        <v>40</v>
      </c>
      <c r="D106" s="15">
        <v>49503</v>
      </c>
      <c r="E106" t="s">
        <v>257</v>
      </c>
      <c r="F106" t="s">
        <v>816</v>
      </c>
      <c r="G106" t="s">
        <v>224</v>
      </c>
      <c r="H106" t="s">
        <v>20</v>
      </c>
      <c r="I106" t="s">
        <v>224</v>
      </c>
      <c r="J106">
        <v>2006</v>
      </c>
      <c r="K106">
        <f t="shared" si="37"/>
        <v>7</v>
      </c>
      <c r="L106" t="s">
        <v>739</v>
      </c>
      <c r="M106" t="s">
        <v>739</v>
      </c>
      <c r="O106" s="2">
        <v>300951</v>
      </c>
      <c r="AL106" s="11"/>
      <c r="AM106" s="11"/>
      <c r="AN106" s="11">
        <f t="shared" si="28"/>
        <v>0</v>
      </c>
      <c r="AO106" s="9"/>
      <c r="AP106" s="9"/>
      <c r="AQ106" s="18"/>
      <c r="BF106" s="11"/>
      <c r="BG106" s="11"/>
      <c r="BH106" s="11"/>
      <c r="BI106" s="11"/>
    </row>
    <row r="107" spans="1:64" x14ac:dyDescent="0.25">
      <c r="A107">
        <v>2013</v>
      </c>
      <c r="B107" t="s">
        <v>681</v>
      </c>
      <c r="C107" t="s">
        <v>65</v>
      </c>
      <c r="D107" s="15">
        <v>14615</v>
      </c>
      <c r="E107" t="s">
        <v>261</v>
      </c>
      <c r="F107" t="s">
        <v>817</v>
      </c>
      <c r="G107" t="s">
        <v>224</v>
      </c>
      <c r="H107" t="s">
        <v>20</v>
      </c>
      <c r="I107" t="s">
        <v>224</v>
      </c>
      <c r="J107">
        <v>2007</v>
      </c>
      <c r="K107">
        <f t="shared" si="37"/>
        <v>6</v>
      </c>
      <c r="L107" t="s">
        <v>739</v>
      </c>
      <c r="M107" t="s">
        <v>739</v>
      </c>
      <c r="O107" s="2">
        <v>323500</v>
      </c>
      <c r="AL107" s="11"/>
      <c r="AM107" s="11"/>
      <c r="AN107" s="11">
        <f t="shared" si="28"/>
        <v>0</v>
      </c>
      <c r="AO107" s="9"/>
      <c r="AP107" s="9"/>
      <c r="AQ107" s="18"/>
      <c r="BF107" s="11"/>
      <c r="BG107" s="11"/>
      <c r="BH107" s="11"/>
      <c r="BI107" s="11"/>
      <c r="BL107" t="s">
        <v>587</v>
      </c>
    </row>
    <row r="108" spans="1:64" x14ac:dyDescent="0.25">
      <c r="A108">
        <v>2013</v>
      </c>
      <c r="B108" t="s">
        <v>676</v>
      </c>
      <c r="C108" t="s">
        <v>57</v>
      </c>
      <c r="D108" s="15">
        <v>23238</v>
      </c>
      <c r="E108" t="s">
        <v>260</v>
      </c>
      <c r="F108" t="s">
        <v>819</v>
      </c>
      <c r="G108" t="s">
        <v>230</v>
      </c>
      <c r="H108" t="s">
        <v>20</v>
      </c>
      <c r="I108" t="s">
        <v>736</v>
      </c>
      <c r="J108">
        <v>2007</v>
      </c>
      <c r="K108">
        <f t="shared" si="37"/>
        <v>6</v>
      </c>
      <c r="L108" t="s">
        <v>739</v>
      </c>
      <c r="M108" t="s">
        <v>739</v>
      </c>
      <c r="O108" s="2">
        <v>382537</v>
      </c>
      <c r="Q108" s="2">
        <v>100</v>
      </c>
      <c r="AL108" s="11"/>
      <c r="AM108" s="11"/>
      <c r="AN108" s="11">
        <f t="shared" si="28"/>
        <v>0</v>
      </c>
      <c r="AO108" s="9"/>
      <c r="AP108" s="9"/>
      <c r="AQ108" s="18"/>
      <c r="BF108" s="11"/>
      <c r="BG108" s="11"/>
      <c r="BH108" s="11"/>
      <c r="BI108" s="11"/>
    </row>
    <row r="109" spans="1:64" x14ac:dyDescent="0.25">
      <c r="A109">
        <v>2013</v>
      </c>
      <c r="B109" t="s">
        <v>684</v>
      </c>
      <c r="C109" t="s">
        <v>21</v>
      </c>
      <c r="D109" s="15">
        <v>27703</v>
      </c>
      <c r="E109" t="s">
        <v>260</v>
      </c>
      <c r="F109" t="s">
        <v>819</v>
      </c>
      <c r="G109" t="s">
        <v>230</v>
      </c>
      <c r="H109" t="s">
        <v>20</v>
      </c>
      <c r="I109" t="s">
        <v>736</v>
      </c>
      <c r="J109">
        <v>2004</v>
      </c>
      <c r="K109">
        <f t="shared" si="37"/>
        <v>9</v>
      </c>
      <c r="L109" t="s">
        <v>739</v>
      </c>
      <c r="M109" t="s">
        <v>739</v>
      </c>
      <c r="O109" s="2">
        <v>3000000</v>
      </c>
      <c r="AL109" s="11"/>
      <c r="AM109" s="11"/>
      <c r="AN109" s="11">
        <f t="shared" si="28"/>
        <v>0</v>
      </c>
      <c r="AO109" s="9"/>
      <c r="AP109" s="9"/>
      <c r="AQ109" s="18"/>
      <c r="BF109" s="11"/>
      <c r="BG109" s="11"/>
      <c r="BH109" s="11"/>
      <c r="BI109" s="11"/>
    </row>
    <row r="110" spans="1:64" x14ac:dyDescent="0.25">
      <c r="A110">
        <v>2013</v>
      </c>
      <c r="B110" t="s">
        <v>686</v>
      </c>
      <c r="C110" t="s">
        <v>545</v>
      </c>
      <c r="D110" s="15">
        <v>73108</v>
      </c>
      <c r="E110" t="s">
        <v>256</v>
      </c>
      <c r="F110" t="s">
        <v>819</v>
      </c>
      <c r="G110" t="s">
        <v>234</v>
      </c>
      <c r="H110" t="s">
        <v>20</v>
      </c>
      <c r="I110" t="s">
        <v>733</v>
      </c>
      <c r="J110">
        <v>2006</v>
      </c>
      <c r="K110">
        <f t="shared" si="37"/>
        <v>7</v>
      </c>
      <c r="L110" t="s">
        <v>739</v>
      </c>
      <c r="M110" t="s">
        <v>739</v>
      </c>
      <c r="O110" s="2">
        <v>839741</v>
      </c>
      <c r="Q110" s="2">
        <v>245296.43</v>
      </c>
      <c r="R110" s="3">
        <f>Q110/O110</f>
        <v>0.29210962665869594</v>
      </c>
      <c r="AL110" s="11"/>
      <c r="AM110" s="11"/>
      <c r="AN110" s="11">
        <f t="shared" si="28"/>
        <v>0</v>
      </c>
      <c r="AO110" s="9"/>
      <c r="AP110" s="9"/>
      <c r="AQ110" s="18"/>
      <c r="BF110" s="11"/>
      <c r="BG110" s="11"/>
      <c r="BH110" s="11"/>
      <c r="BI110" s="11"/>
      <c r="BL110" t="s">
        <v>588</v>
      </c>
    </row>
    <row r="111" spans="1:64" x14ac:dyDescent="0.25">
      <c r="A111">
        <v>2013</v>
      </c>
      <c r="B111" t="s">
        <v>632</v>
      </c>
      <c r="C111" t="s">
        <v>57</v>
      </c>
      <c r="D111" s="15">
        <v>24450</v>
      </c>
      <c r="E111" t="s">
        <v>260</v>
      </c>
      <c r="F111" t="s">
        <v>819</v>
      </c>
      <c r="G111" t="s">
        <v>224</v>
      </c>
      <c r="H111" t="s">
        <v>701</v>
      </c>
      <c r="I111" t="s">
        <v>224</v>
      </c>
      <c r="O111" s="2">
        <v>120000</v>
      </c>
      <c r="P111" s="2">
        <v>102600</v>
      </c>
      <c r="Q111" s="2">
        <v>120040</v>
      </c>
      <c r="R111" s="3">
        <f>Q111/O111</f>
        <v>1.0003333333333333</v>
      </c>
      <c r="S111" s="5">
        <f t="shared" ref="S111:S133" si="38">SUM(T111:AJ111)</f>
        <v>100</v>
      </c>
      <c r="T111" s="5">
        <v>93</v>
      </c>
      <c r="U111" s="5">
        <v>1</v>
      </c>
      <c r="V111" s="5">
        <v>2</v>
      </c>
      <c r="W111" s="5">
        <v>0</v>
      </c>
      <c r="X111" s="5">
        <v>0</v>
      </c>
      <c r="Y111" s="5">
        <v>4</v>
      </c>
      <c r="Z111" s="5">
        <v>0</v>
      </c>
      <c r="AA111" s="5">
        <v>0</v>
      </c>
      <c r="AB111" s="5">
        <v>0</v>
      </c>
      <c r="AC111" s="5">
        <v>0</v>
      </c>
      <c r="AD111" s="5"/>
      <c r="AE111" s="5">
        <v>0</v>
      </c>
      <c r="AF111" s="5">
        <v>0</v>
      </c>
      <c r="AG111" s="5" t="s">
        <v>20</v>
      </c>
      <c r="AH111" s="5">
        <v>0</v>
      </c>
      <c r="AI111" s="5" t="s">
        <v>20</v>
      </c>
      <c r="AJ111" s="5">
        <v>0</v>
      </c>
      <c r="AK111" s="5" t="s">
        <v>20</v>
      </c>
      <c r="AL111" s="11">
        <f t="shared" ref="AL111:AL133" si="39">V111+W111</f>
        <v>2</v>
      </c>
      <c r="AM111" s="11">
        <f t="shared" ref="AM111:AM133" si="40">SUM(Z111:AF111)+AH111+AJ111</f>
        <v>0</v>
      </c>
      <c r="AN111" s="11">
        <f t="shared" si="28"/>
        <v>100</v>
      </c>
      <c r="AO111" s="9">
        <v>0</v>
      </c>
      <c r="AP111" s="9">
        <v>0</v>
      </c>
      <c r="AQ111" s="18">
        <v>10</v>
      </c>
      <c r="AR111" s="11">
        <v>5</v>
      </c>
      <c r="AS111" s="11">
        <v>59</v>
      </c>
      <c r="AU111" s="11">
        <v>1</v>
      </c>
      <c r="AV111" s="11">
        <v>0</v>
      </c>
      <c r="AW111" s="11">
        <v>5</v>
      </c>
      <c r="AX111" s="11">
        <v>5</v>
      </c>
      <c r="AY111" s="11">
        <v>3</v>
      </c>
      <c r="AZ111" s="11">
        <v>8</v>
      </c>
      <c r="BC111" t="s">
        <v>724</v>
      </c>
      <c r="BD111" s="11">
        <v>4</v>
      </c>
      <c r="BE111" t="s">
        <v>725</v>
      </c>
      <c r="BF111" s="11">
        <f t="shared" ref="BF111:BF133" si="41">SUM(AP111:AQ111)</f>
        <v>10</v>
      </c>
      <c r="BG111" s="11">
        <f t="shared" ref="BG111:BG133" si="42">SUM(AS111:AT111)</f>
        <v>59</v>
      </c>
      <c r="BH111" s="11">
        <f t="shared" ref="BH111:BH133" si="43">SUM(AV111:BA111)</f>
        <v>21</v>
      </c>
      <c r="BI111" s="11">
        <f t="shared" ref="BI111:BI133" si="44">SUM(BB111+BD111)</f>
        <v>4</v>
      </c>
      <c r="BL111" t="s">
        <v>588</v>
      </c>
    </row>
    <row r="112" spans="1:64" x14ac:dyDescent="0.25">
      <c r="A112">
        <v>2015</v>
      </c>
      <c r="B112" t="s">
        <v>509</v>
      </c>
      <c r="C112" t="s">
        <v>59</v>
      </c>
      <c r="D112" s="15">
        <v>53703</v>
      </c>
      <c r="E112" t="s">
        <v>257</v>
      </c>
      <c r="F112" t="s">
        <v>816</v>
      </c>
      <c r="G112" t="s">
        <v>227</v>
      </c>
      <c r="I112" t="s">
        <v>733</v>
      </c>
      <c r="J112">
        <v>2013</v>
      </c>
      <c r="K112">
        <f t="shared" ref="K112:K143" si="45">2015-J112</f>
        <v>2</v>
      </c>
      <c r="L112" t="s">
        <v>737</v>
      </c>
      <c r="M112" t="s">
        <v>737</v>
      </c>
      <c r="N112" t="s">
        <v>744</v>
      </c>
      <c r="O112" s="2">
        <v>1081000</v>
      </c>
      <c r="P112" s="2">
        <v>789310</v>
      </c>
      <c r="Q112" s="2">
        <v>359671.75</v>
      </c>
      <c r="R112" s="3">
        <v>0.3683225043940796</v>
      </c>
      <c r="S112" s="5">
        <f t="shared" si="38"/>
        <v>100</v>
      </c>
      <c r="T112" s="11">
        <v>100</v>
      </c>
      <c r="U112" s="11">
        <v>0</v>
      </c>
      <c r="V112" s="11">
        <v>0</v>
      </c>
      <c r="W112" s="11">
        <v>0</v>
      </c>
      <c r="X112" s="11">
        <v>0</v>
      </c>
      <c r="Y112" s="11">
        <v>0</v>
      </c>
      <c r="Z112" s="11">
        <v>0</v>
      </c>
      <c r="AA112" s="11">
        <v>0</v>
      </c>
      <c r="AB112" s="11">
        <v>0</v>
      </c>
      <c r="AC112" s="11">
        <v>0</v>
      </c>
      <c r="AD112" s="11"/>
      <c r="AE112" s="11">
        <v>0</v>
      </c>
      <c r="AF112" s="11">
        <v>0</v>
      </c>
      <c r="AG112" s="11">
        <v>0</v>
      </c>
      <c r="AH112" s="11">
        <v>0</v>
      </c>
      <c r="AI112" s="11">
        <v>0</v>
      </c>
      <c r="AJ112" s="11">
        <v>0</v>
      </c>
      <c r="AL112" s="11">
        <f t="shared" si="39"/>
        <v>0</v>
      </c>
      <c r="AM112" s="11">
        <f t="shared" si="40"/>
        <v>0</v>
      </c>
      <c r="AN112" s="11">
        <f t="shared" si="28"/>
        <v>100</v>
      </c>
      <c r="AO112" s="9">
        <v>0</v>
      </c>
      <c r="AP112" s="9">
        <v>70.567964424624037</v>
      </c>
      <c r="AQ112" s="9">
        <v>0.29266067831397041</v>
      </c>
      <c r="AR112" s="9">
        <v>0</v>
      </c>
      <c r="AS112" s="9">
        <v>28.885989028391883</v>
      </c>
      <c r="AT112" s="9">
        <v>0</v>
      </c>
      <c r="AU112" s="9">
        <v>0.25338586867010426</v>
      </c>
      <c r="AV112" s="9">
        <v>0</v>
      </c>
      <c r="AW112" s="9">
        <v>0</v>
      </c>
      <c r="AX112" s="9">
        <v>0</v>
      </c>
      <c r="AY112" s="9">
        <v>0</v>
      </c>
      <c r="AZ112" s="9">
        <v>0</v>
      </c>
      <c r="BA112" s="9">
        <v>0</v>
      </c>
      <c r="BB112" s="9">
        <v>0</v>
      </c>
      <c r="BC112" s="9"/>
      <c r="BD112" s="9">
        <v>0</v>
      </c>
      <c r="BF112" s="11">
        <f t="shared" si="41"/>
        <v>70.860625102938002</v>
      </c>
      <c r="BG112" s="11">
        <f t="shared" si="42"/>
        <v>28.885989028391883</v>
      </c>
      <c r="BH112" s="11">
        <f t="shared" si="43"/>
        <v>0</v>
      </c>
      <c r="BI112" s="11">
        <f t="shared" si="44"/>
        <v>0</v>
      </c>
      <c r="BL112" t="s">
        <v>587</v>
      </c>
    </row>
    <row r="113" spans="1:64" x14ac:dyDescent="0.25">
      <c r="A113">
        <v>2015</v>
      </c>
      <c r="B113" t="s">
        <v>539</v>
      </c>
      <c r="C113" t="s">
        <v>28</v>
      </c>
      <c r="D113" s="15">
        <v>60642</v>
      </c>
      <c r="E113" t="s">
        <v>257</v>
      </c>
      <c r="F113" t="s">
        <v>816</v>
      </c>
      <c r="G113" t="s">
        <v>230</v>
      </c>
      <c r="I113" t="s">
        <v>736</v>
      </c>
      <c r="J113">
        <v>2013</v>
      </c>
      <c r="K113">
        <f t="shared" si="45"/>
        <v>2</v>
      </c>
      <c r="L113" t="s">
        <v>737</v>
      </c>
      <c r="M113" t="s">
        <v>737</v>
      </c>
      <c r="N113" t="s">
        <v>746</v>
      </c>
      <c r="O113" s="2">
        <v>1665000</v>
      </c>
      <c r="P113" s="2">
        <v>1665000</v>
      </c>
      <c r="Q113" s="2">
        <v>2374983</v>
      </c>
      <c r="R113" s="3">
        <v>1.5790427513513512</v>
      </c>
      <c r="S113" s="5">
        <f t="shared" si="38"/>
        <v>100</v>
      </c>
      <c r="T113" s="5">
        <v>30</v>
      </c>
      <c r="U113" s="5">
        <v>10</v>
      </c>
      <c r="V113" s="5">
        <v>40</v>
      </c>
      <c r="W113" s="5">
        <v>0</v>
      </c>
      <c r="X113" s="5">
        <v>10</v>
      </c>
      <c r="Y113" s="5">
        <v>5</v>
      </c>
      <c r="Z113" s="5">
        <v>5</v>
      </c>
      <c r="AA113" s="5">
        <v>0</v>
      </c>
      <c r="AB113" s="5">
        <v>0</v>
      </c>
      <c r="AC113" s="5">
        <v>0</v>
      </c>
      <c r="AD113" s="5"/>
      <c r="AE113" s="5">
        <v>0</v>
      </c>
      <c r="AF113" s="5">
        <v>0</v>
      </c>
      <c r="AG113" s="5"/>
      <c r="AH113" s="5">
        <v>0</v>
      </c>
      <c r="AI113" s="5"/>
      <c r="AJ113" s="5">
        <v>0</v>
      </c>
      <c r="AK113" s="5"/>
      <c r="AL113" s="11">
        <f t="shared" si="39"/>
        <v>40</v>
      </c>
      <c r="AM113" s="11">
        <f t="shared" si="40"/>
        <v>5</v>
      </c>
      <c r="AN113" s="11">
        <f t="shared" si="28"/>
        <v>100</v>
      </c>
      <c r="AO113" s="11">
        <v>0</v>
      </c>
      <c r="AP113" s="11">
        <v>0</v>
      </c>
      <c r="AQ113" s="11">
        <v>10</v>
      </c>
      <c r="AR113" s="11">
        <v>80</v>
      </c>
      <c r="AS113" s="11">
        <v>0</v>
      </c>
      <c r="AU113" s="11">
        <v>0</v>
      </c>
      <c r="AV113" s="11">
        <v>0</v>
      </c>
      <c r="AW113" s="11">
        <v>10</v>
      </c>
      <c r="AX113" s="11">
        <v>0</v>
      </c>
      <c r="AY113" s="11">
        <v>0</v>
      </c>
      <c r="AZ113" s="11">
        <v>0</v>
      </c>
      <c r="BB113" s="11">
        <v>0</v>
      </c>
      <c r="BF113" s="11">
        <f t="shared" si="41"/>
        <v>10</v>
      </c>
      <c r="BG113" s="11">
        <f t="shared" si="42"/>
        <v>0</v>
      </c>
      <c r="BH113" s="11">
        <f t="shared" si="43"/>
        <v>10</v>
      </c>
      <c r="BI113" s="11">
        <f t="shared" si="44"/>
        <v>0</v>
      </c>
      <c r="BL113" t="s">
        <v>588</v>
      </c>
    </row>
    <row r="114" spans="1:64" x14ac:dyDescent="0.25">
      <c r="A114">
        <v>2015</v>
      </c>
      <c r="B114" t="s">
        <v>466</v>
      </c>
      <c r="C114" t="s">
        <v>78</v>
      </c>
      <c r="D114" s="15">
        <v>46140</v>
      </c>
      <c r="E114" t="s">
        <v>257</v>
      </c>
      <c r="F114" t="s">
        <v>816</v>
      </c>
      <c r="G114" t="s">
        <v>227</v>
      </c>
      <c r="I114" t="s">
        <v>733</v>
      </c>
      <c r="J114">
        <v>2013</v>
      </c>
      <c r="K114">
        <f t="shared" si="45"/>
        <v>2</v>
      </c>
      <c r="L114" t="s">
        <v>737</v>
      </c>
      <c r="M114" t="s">
        <v>737</v>
      </c>
      <c r="N114" t="s">
        <v>746</v>
      </c>
      <c r="O114" s="2">
        <v>113622</v>
      </c>
      <c r="P114" s="2">
        <v>88607</v>
      </c>
      <c r="Q114" s="2">
        <v>33718</v>
      </c>
      <c r="R114" s="3">
        <v>0.32850879231134816</v>
      </c>
      <c r="S114" s="5">
        <f t="shared" si="38"/>
        <v>100</v>
      </c>
      <c r="T114" s="5">
        <v>35</v>
      </c>
      <c r="U114" s="5">
        <v>5</v>
      </c>
      <c r="V114" s="5">
        <v>30</v>
      </c>
      <c r="W114" s="5">
        <v>0</v>
      </c>
      <c r="X114" s="5">
        <v>2</v>
      </c>
      <c r="Y114" s="5">
        <v>4</v>
      </c>
      <c r="Z114" s="5">
        <v>1</v>
      </c>
      <c r="AA114" s="5">
        <v>10</v>
      </c>
      <c r="AB114" s="5">
        <v>2</v>
      </c>
      <c r="AC114" s="5">
        <v>10</v>
      </c>
      <c r="AD114" s="5"/>
      <c r="AE114" s="5">
        <v>1</v>
      </c>
      <c r="AF114" s="5">
        <v>0</v>
      </c>
      <c r="AG114" s="5"/>
      <c r="AH114" s="5">
        <v>0</v>
      </c>
      <c r="AI114" s="5"/>
      <c r="AJ114" s="5">
        <v>0</v>
      </c>
      <c r="AK114" s="5"/>
      <c r="AL114" s="11">
        <f t="shared" si="39"/>
        <v>30</v>
      </c>
      <c r="AM114" s="11">
        <f t="shared" si="40"/>
        <v>24</v>
      </c>
      <c r="AN114" s="11">
        <f t="shared" si="28"/>
        <v>100</v>
      </c>
      <c r="AO114" s="11">
        <v>0</v>
      </c>
      <c r="AP114" s="11">
        <v>0</v>
      </c>
      <c r="AQ114" s="11">
        <v>100</v>
      </c>
      <c r="AR114" s="11">
        <v>0</v>
      </c>
      <c r="AS114" s="11">
        <v>0</v>
      </c>
      <c r="AU114" s="11">
        <v>0</v>
      </c>
      <c r="AV114" s="11">
        <v>0</v>
      </c>
      <c r="AW114" s="11">
        <v>0</v>
      </c>
      <c r="AX114" s="11">
        <v>0</v>
      </c>
      <c r="AY114" s="11">
        <v>0</v>
      </c>
      <c r="AZ114" s="11">
        <v>0</v>
      </c>
      <c r="BB114" s="11">
        <v>0</v>
      </c>
      <c r="BD114" s="11">
        <v>0</v>
      </c>
      <c r="BF114" s="11">
        <f t="shared" si="41"/>
        <v>100</v>
      </c>
      <c r="BG114" s="11">
        <f t="shared" si="42"/>
        <v>0</v>
      </c>
      <c r="BH114" s="11">
        <f t="shared" si="43"/>
        <v>0</v>
      </c>
      <c r="BI114" s="11">
        <f t="shared" si="44"/>
        <v>0</v>
      </c>
      <c r="BL114" t="s">
        <v>587</v>
      </c>
    </row>
    <row r="115" spans="1:64" x14ac:dyDescent="0.25">
      <c r="A115">
        <v>2015</v>
      </c>
      <c r="B115" t="s">
        <v>404</v>
      </c>
      <c r="C115" t="s">
        <v>40</v>
      </c>
      <c r="D115" s="15">
        <v>48912</v>
      </c>
      <c r="E115" t="s">
        <v>257</v>
      </c>
      <c r="F115" t="s">
        <v>816</v>
      </c>
      <c r="G115" t="s">
        <v>224</v>
      </c>
      <c r="I115" t="s">
        <v>224</v>
      </c>
      <c r="J115">
        <v>2013</v>
      </c>
      <c r="K115">
        <f t="shared" si="45"/>
        <v>2</v>
      </c>
      <c r="L115" t="s">
        <v>737</v>
      </c>
      <c r="M115" t="s">
        <v>737</v>
      </c>
      <c r="N115" t="s">
        <v>746</v>
      </c>
      <c r="P115" s="2">
        <v>9800</v>
      </c>
      <c r="S115" s="5">
        <f t="shared" si="38"/>
        <v>100</v>
      </c>
      <c r="T115" s="5">
        <v>70</v>
      </c>
      <c r="U115" s="5">
        <v>1</v>
      </c>
      <c r="V115" s="5">
        <v>20</v>
      </c>
      <c r="W115" s="5">
        <v>0</v>
      </c>
      <c r="X115" s="5">
        <v>0</v>
      </c>
      <c r="Y115" s="5">
        <v>5</v>
      </c>
      <c r="Z115" s="5">
        <v>1</v>
      </c>
      <c r="AA115" s="5">
        <v>1</v>
      </c>
      <c r="AB115" s="5">
        <v>1</v>
      </c>
      <c r="AC115" s="5">
        <v>1</v>
      </c>
      <c r="AD115" s="5"/>
      <c r="AE115" s="5">
        <v>0</v>
      </c>
      <c r="AF115" s="5">
        <v>0</v>
      </c>
      <c r="AG115" s="5"/>
      <c r="AH115" s="5">
        <v>0</v>
      </c>
      <c r="AI115" s="5"/>
      <c r="AJ115" s="5">
        <v>0</v>
      </c>
      <c r="AK115" s="5"/>
      <c r="AL115" s="11">
        <f t="shared" si="39"/>
        <v>20</v>
      </c>
      <c r="AM115" s="11">
        <f t="shared" si="40"/>
        <v>4</v>
      </c>
      <c r="AN115" s="11">
        <f t="shared" si="28"/>
        <v>100</v>
      </c>
      <c r="AO115" s="11">
        <v>0</v>
      </c>
      <c r="AP115" s="11">
        <v>0</v>
      </c>
      <c r="AQ115" s="11">
        <v>87</v>
      </c>
      <c r="AR115" s="11">
        <v>5</v>
      </c>
      <c r="AS115" s="11">
        <v>0</v>
      </c>
      <c r="AU115" s="11">
        <v>5</v>
      </c>
      <c r="AV115" s="11">
        <v>0</v>
      </c>
      <c r="AW115" s="11">
        <v>3</v>
      </c>
      <c r="AX115" s="11">
        <v>0</v>
      </c>
      <c r="AY115" s="11">
        <v>0</v>
      </c>
      <c r="AZ115" s="11">
        <v>0</v>
      </c>
      <c r="BB115" s="11">
        <v>0</v>
      </c>
      <c r="BF115" s="11">
        <f t="shared" si="41"/>
        <v>87</v>
      </c>
      <c r="BG115" s="11">
        <f t="shared" si="42"/>
        <v>0</v>
      </c>
      <c r="BH115" s="11">
        <f t="shared" si="43"/>
        <v>3</v>
      </c>
      <c r="BI115" s="11">
        <f t="shared" si="44"/>
        <v>0</v>
      </c>
      <c r="BL115" t="s">
        <v>586</v>
      </c>
    </row>
    <row r="116" spans="1:64" x14ac:dyDescent="0.25">
      <c r="A116">
        <v>2015</v>
      </c>
      <c r="B116" t="s">
        <v>541</v>
      </c>
      <c r="C116" t="s">
        <v>393</v>
      </c>
      <c r="D116" s="15">
        <v>38632</v>
      </c>
      <c r="E116" t="s">
        <v>734</v>
      </c>
      <c r="F116" t="s">
        <v>819</v>
      </c>
      <c r="G116" t="s">
        <v>224</v>
      </c>
      <c r="I116" t="s">
        <v>224</v>
      </c>
      <c r="J116">
        <v>2014</v>
      </c>
      <c r="K116">
        <f t="shared" si="45"/>
        <v>1</v>
      </c>
      <c r="L116" t="s">
        <v>737</v>
      </c>
      <c r="M116" t="s">
        <v>737</v>
      </c>
      <c r="N116" t="s">
        <v>746</v>
      </c>
      <c r="O116" s="2">
        <v>57574</v>
      </c>
      <c r="P116" s="2">
        <v>44054</v>
      </c>
      <c r="Q116" s="2">
        <v>98562</v>
      </c>
      <c r="R116" s="3">
        <v>1.8583117900441171</v>
      </c>
      <c r="S116" s="5">
        <f t="shared" si="38"/>
        <v>100</v>
      </c>
      <c r="T116" s="11">
        <v>90.000907976574211</v>
      </c>
      <c r="U116" s="11">
        <v>0</v>
      </c>
      <c r="V116" s="11">
        <v>0</v>
      </c>
      <c r="W116" s="11">
        <v>0</v>
      </c>
      <c r="X116" s="11">
        <v>0</v>
      </c>
      <c r="Y116" s="11">
        <v>9.9990920234257956</v>
      </c>
      <c r="Z116" s="11">
        <v>0</v>
      </c>
      <c r="AA116" s="11">
        <v>0</v>
      </c>
      <c r="AB116" s="11">
        <v>0</v>
      </c>
      <c r="AC116" s="11">
        <v>0</v>
      </c>
      <c r="AD116" s="11"/>
      <c r="AE116" s="11">
        <v>0</v>
      </c>
      <c r="AF116" s="11">
        <v>0</v>
      </c>
      <c r="AG116" s="11">
        <v>0</v>
      </c>
      <c r="AH116" s="11">
        <v>0</v>
      </c>
      <c r="AI116" s="11">
        <v>0</v>
      </c>
      <c r="AJ116" s="11">
        <v>0</v>
      </c>
      <c r="AL116" s="11">
        <f t="shared" si="39"/>
        <v>0</v>
      </c>
      <c r="AM116" s="11">
        <f t="shared" si="40"/>
        <v>0</v>
      </c>
      <c r="AN116" s="11">
        <f t="shared" si="28"/>
        <v>100</v>
      </c>
      <c r="AO116" s="9">
        <v>0</v>
      </c>
      <c r="AP116" s="9">
        <v>0</v>
      </c>
      <c r="AQ116" s="9">
        <v>100</v>
      </c>
      <c r="AR116" s="9">
        <v>0</v>
      </c>
      <c r="AS116" s="9">
        <v>0</v>
      </c>
      <c r="AT116" s="9">
        <v>0</v>
      </c>
      <c r="AU116" s="9">
        <v>0</v>
      </c>
      <c r="AV116" s="9">
        <v>0</v>
      </c>
      <c r="AW116" s="9">
        <v>0</v>
      </c>
      <c r="AX116" s="9">
        <v>0</v>
      </c>
      <c r="AY116" s="9">
        <v>0</v>
      </c>
      <c r="AZ116" s="9">
        <v>0</v>
      </c>
      <c r="BA116" s="9">
        <v>0</v>
      </c>
      <c r="BB116" s="9">
        <v>0</v>
      </c>
      <c r="BC116" s="9"/>
      <c r="BD116" s="9">
        <v>0</v>
      </c>
      <c r="BF116" s="11">
        <f t="shared" si="41"/>
        <v>100</v>
      </c>
      <c r="BG116" s="11">
        <f t="shared" si="42"/>
        <v>0</v>
      </c>
      <c r="BH116" s="11">
        <f t="shared" si="43"/>
        <v>0</v>
      </c>
      <c r="BI116" s="11">
        <f t="shared" si="44"/>
        <v>0</v>
      </c>
      <c r="BL116" t="s">
        <v>586</v>
      </c>
    </row>
    <row r="117" spans="1:64" x14ac:dyDescent="0.25">
      <c r="A117">
        <v>2015</v>
      </c>
      <c r="B117" t="s">
        <v>485</v>
      </c>
      <c r="C117" t="s">
        <v>214</v>
      </c>
      <c r="D117" s="15">
        <v>37406</v>
      </c>
      <c r="E117" t="s">
        <v>734</v>
      </c>
      <c r="F117" t="s">
        <v>819</v>
      </c>
      <c r="G117" t="s">
        <v>224</v>
      </c>
      <c r="H117" t="s">
        <v>552</v>
      </c>
      <c r="I117" t="s">
        <v>224</v>
      </c>
      <c r="J117">
        <v>2014</v>
      </c>
      <c r="K117">
        <f t="shared" si="45"/>
        <v>1</v>
      </c>
      <c r="L117" t="s">
        <v>737</v>
      </c>
      <c r="M117" t="s">
        <v>737</v>
      </c>
      <c r="N117" t="s">
        <v>744</v>
      </c>
      <c r="O117" s="2">
        <v>306000</v>
      </c>
      <c r="P117" s="2">
        <v>26000</v>
      </c>
      <c r="Q117" s="2">
        <v>270132</v>
      </c>
      <c r="R117" s="3">
        <v>0.97724223529411769</v>
      </c>
      <c r="S117" s="5">
        <f t="shared" si="38"/>
        <v>100</v>
      </c>
      <c r="T117" s="5">
        <v>90</v>
      </c>
      <c r="U117" s="5">
        <v>0</v>
      </c>
      <c r="V117" s="5">
        <v>0</v>
      </c>
      <c r="W117" s="5">
        <v>0</v>
      </c>
      <c r="X117" s="5">
        <v>0</v>
      </c>
      <c r="Y117" s="5">
        <v>2</v>
      </c>
      <c r="Z117" s="5">
        <v>4</v>
      </c>
      <c r="AA117" s="5">
        <v>0</v>
      </c>
      <c r="AB117" s="5">
        <v>0</v>
      </c>
      <c r="AC117" s="5">
        <v>4</v>
      </c>
      <c r="AD117" s="5"/>
      <c r="AE117" s="5">
        <v>0</v>
      </c>
      <c r="AF117" s="5">
        <v>0</v>
      </c>
      <c r="AG117" s="5"/>
      <c r="AH117" s="5">
        <v>0</v>
      </c>
      <c r="AI117" s="5"/>
      <c r="AJ117" s="5">
        <v>0</v>
      </c>
      <c r="AK117" s="5"/>
      <c r="AL117" s="11">
        <f t="shared" si="39"/>
        <v>0</v>
      </c>
      <c r="AM117" s="11">
        <f t="shared" si="40"/>
        <v>8</v>
      </c>
      <c r="AN117" s="11">
        <f t="shared" si="28"/>
        <v>100</v>
      </c>
      <c r="AO117" s="11">
        <v>2</v>
      </c>
      <c r="AP117" s="11">
        <v>0</v>
      </c>
      <c r="AQ117" s="11">
        <v>23</v>
      </c>
      <c r="AR117" s="11">
        <v>65</v>
      </c>
      <c r="AS117" s="11">
        <v>2</v>
      </c>
      <c r="AU117" s="11">
        <v>0</v>
      </c>
      <c r="AV117" s="11">
        <v>0</v>
      </c>
      <c r="AW117" s="11">
        <v>0</v>
      </c>
      <c r="AX117" s="11">
        <v>6</v>
      </c>
      <c r="AY117" s="11">
        <v>0</v>
      </c>
      <c r="AZ117" s="11">
        <v>0</v>
      </c>
      <c r="BB117" s="11">
        <v>2</v>
      </c>
      <c r="BC117" t="s">
        <v>577</v>
      </c>
      <c r="BD117" s="11">
        <v>0</v>
      </c>
      <c r="BF117" s="11">
        <f t="shared" si="41"/>
        <v>23</v>
      </c>
      <c r="BG117" s="11">
        <f t="shared" si="42"/>
        <v>2</v>
      </c>
      <c r="BH117" s="11">
        <f t="shared" si="43"/>
        <v>6</v>
      </c>
      <c r="BI117" s="11">
        <f t="shared" si="44"/>
        <v>2</v>
      </c>
      <c r="BL117" t="s">
        <v>586</v>
      </c>
    </row>
    <row r="118" spans="1:64" x14ac:dyDescent="0.25">
      <c r="A118">
        <v>2015</v>
      </c>
      <c r="B118" t="s">
        <v>471</v>
      </c>
      <c r="C118" t="s">
        <v>393</v>
      </c>
      <c r="D118" s="15">
        <v>39063</v>
      </c>
      <c r="E118" t="s">
        <v>734</v>
      </c>
      <c r="F118" t="s">
        <v>819</v>
      </c>
      <c r="G118" t="s">
        <v>224</v>
      </c>
      <c r="I118" t="s">
        <v>224</v>
      </c>
      <c r="J118">
        <v>2013</v>
      </c>
      <c r="K118">
        <f t="shared" si="45"/>
        <v>2</v>
      </c>
      <c r="L118" t="s">
        <v>737</v>
      </c>
      <c r="M118" t="s">
        <v>737</v>
      </c>
      <c r="N118" t="s">
        <v>744</v>
      </c>
      <c r="O118" s="2">
        <v>305000</v>
      </c>
      <c r="P118" s="2">
        <v>305</v>
      </c>
      <c r="Q118" s="2">
        <v>161800</v>
      </c>
      <c r="R118" s="3">
        <v>0.58725442622950819</v>
      </c>
      <c r="S118" s="5">
        <f t="shared" si="38"/>
        <v>100</v>
      </c>
      <c r="T118" s="5">
        <v>0</v>
      </c>
      <c r="U118" s="5">
        <v>100</v>
      </c>
      <c r="V118" s="5">
        <v>0</v>
      </c>
      <c r="W118" s="5">
        <v>0</v>
      </c>
      <c r="X118" s="5">
        <v>0</v>
      </c>
      <c r="Y118" s="5">
        <v>0</v>
      </c>
      <c r="Z118" s="5">
        <v>0</v>
      </c>
      <c r="AA118" s="5">
        <v>0</v>
      </c>
      <c r="AB118" s="5">
        <v>0</v>
      </c>
      <c r="AC118" s="5">
        <v>0</v>
      </c>
      <c r="AD118" s="5"/>
      <c r="AE118" s="5">
        <v>0</v>
      </c>
      <c r="AF118" s="5">
        <v>0</v>
      </c>
      <c r="AG118" s="5"/>
      <c r="AH118" s="5">
        <v>0</v>
      </c>
      <c r="AI118" s="5"/>
      <c r="AJ118" s="5">
        <v>0</v>
      </c>
      <c r="AK118" s="5"/>
      <c r="AL118" s="11">
        <f t="shared" si="39"/>
        <v>0</v>
      </c>
      <c r="AM118" s="11">
        <f t="shared" si="40"/>
        <v>0</v>
      </c>
      <c r="AN118" s="11">
        <f t="shared" si="28"/>
        <v>100</v>
      </c>
      <c r="AO118" s="11">
        <v>0</v>
      </c>
      <c r="AP118" s="11">
        <v>0</v>
      </c>
      <c r="AQ118" s="11">
        <v>0</v>
      </c>
      <c r="AR118" s="11">
        <v>0</v>
      </c>
      <c r="AS118" s="11">
        <v>0</v>
      </c>
      <c r="AU118" s="11">
        <v>0</v>
      </c>
      <c r="AV118" s="11">
        <v>0</v>
      </c>
      <c r="AW118" s="11">
        <v>100</v>
      </c>
      <c r="AX118" s="11">
        <v>0</v>
      </c>
      <c r="AY118" s="11">
        <v>0</v>
      </c>
      <c r="AZ118" s="11">
        <v>0</v>
      </c>
      <c r="BB118" s="11">
        <v>0</v>
      </c>
      <c r="BF118" s="11">
        <f t="shared" si="41"/>
        <v>0</v>
      </c>
      <c r="BG118" s="11">
        <f t="shared" si="42"/>
        <v>0</v>
      </c>
      <c r="BH118" s="11">
        <f t="shared" si="43"/>
        <v>100</v>
      </c>
      <c r="BI118" s="11">
        <f t="shared" si="44"/>
        <v>0</v>
      </c>
      <c r="BL118" t="s">
        <v>587</v>
      </c>
    </row>
    <row r="119" spans="1:64" x14ac:dyDescent="0.25">
      <c r="A119">
        <v>2015</v>
      </c>
      <c r="B119" t="s">
        <v>438</v>
      </c>
      <c r="C119" t="s">
        <v>65</v>
      </c>
      <c r="D119" s="15">
        <v>13122</v>
      </c>
      <c r="E119" t="s">
        <v>261</v>
      </c>
      <c r="F119" t="s">
        <v>817</v>
      </c>
      <c r="G119" t="s">
        <v>226</v>
      </c>
      <c r="I119" t="s">
        <v>736</v>
      </c>
      <c r="J119">
        <v>2013</v>
      </c>
      <c r="K119">
        <f t="shared" si="45"/>
        <v>2</v>
      </c>
      <c r="L119" t="s">
        <v>737</v>
      </c>
      <c r="M119" t="s">
        <v>737</v>
      </c>
      <c r="N119" t="s">
        <v>746</v>
      </c>
      <c r="O119" s="2">
        <v>185000</v>
      </c>
      <c r="P119" s="2">
        <v>185000</v>
      </c>
      <c r="S119" s="5">
        <f t="shared" si="38"/>
        <v>100</v>
      </c>
      <c r="T119" s="5">
        <v>95</v>
      </c>
      <c r="U119" s="5">
        <v>0</v>
      </c>
      <c r="V119" s="5">
        <v>4</v>
      </c>
      <c r="W119" s="5">
        <v>0</v>
      </c>
      <c r="X119" s="5">
        <v>0</v>
      </c>
      <c r="Y119" s="5">
        <v>1</v>
      </c>
      <c r="Z119" s="5">
        <v>0</v>
      </c>
      <c r="AA119" s="5">
        <v>0</v>
      </c>
      <c r="AB119" s="5">
        <v>0</v>
      </c>
      <c r="AC119" s="5">
        <v>0</v>
      </c>
      <c r="AD119" s="5"/>
      <c r="AE119" s="5">
        <v>0</v>
      </c>
      <c r="AF119" s="5">
        <v>0</v>
      </c>
      <c r="AG119" s="5"/>
      <c r="AH119" s="5">
        <v>0</v>
      </c>
      <c r="AI119" s="5"/>
      <c r="AJ119" s="5">
        <v>0</v>
      </c>
      <c r="AK119" s="5"/>
      <c r="AL119" s="11">
        <f t="shared" si="39"/>
        <v>4</v>
      </c>
      <c r="AM119" s="11">
        <f t="shared" si="40"/>
        <v>0</v>
      </c>
      <c r="AN119" s="11">
        <f t="shared" si="28"/>
        <v>100</v>
      </c>
      <c r="AO119" s="11">
        <v>1</v>
      </c>
      <c r="AP119" s="11">
        <v>0</v>
      </c>
      <c r="AQ119" s="11">
        <v>50</v>
      </c>
      <c r="AR119" s="11">
        <v>45</v>
      </c>
      <c r="AS119" s="11">
        <v>0</v>
      </c>
      <c r="AU119" s="11">
        <v>2</v>
      </c>
      <c r="AV119" s="11">
        <v>0</v>
      </c>
      <c r="AW119" s="11">
        <v>0</v>
      </c>
      <c r="AX119" s="11">
        <v>2</v>
      </c>
      <c r="AY119" s="11">
        <v>0</v>
      </c>
      <c r="AZ119" s="11">
        <v>0</v>
      </c>
      <c r="BB119" s="11">
        <v>0</v>
      </c>
      <c r="BF119" s="11">
        <f t="shared" si="41"/>
        <v>50</v>
      </c>
      <c r="BG119" s="11">
        <f t="shared" si="42"/>
        <v>0</v>
      </c>
      <c r="BH119" s="11">
        <f t="shared" si="43"/>
        <v>2</v>
      </c>
      <c r="BI119" s="11">
        <f t="shared" si="44"/>
        <v>0</v>
      </c>
      <c r="BL119" t="s">
        <v>588</v>
      </c>
    </row>
    <row r="120" spans="1:64" x14ac:dyDescent="0.25">
      <c r="A120">
        <v>2015</v>
      </c>
      <c r="B120" t="s">
        <v>543</v>
      </c>
      <c r="C120" t="s">
        <v>29</v>
      </c>
      <c r="D120" s="15">
        <v>80477</v>
      </c>
      <c r="E120" t="s">
        <v>254</v>
      </c>
      <c r="F120" t="s">
        <v>818</v>
      </c>
      <c r="G120" t="s">
        <v>224</v>
      </c>
      <c r="I120" t="s">
        <v>224</v>
      </c>
      <c r="J120">
        <v>2014</v>
      </c>
      <c r="K120">
        <f t="shared" si="45"/>
        <v>1</v>
      </c>
      <c r="L120" t="s">
        <v>737</v>
      </c>
      <c r="M120" t="s">
        <v>737</v>
      </c>
      <c r="N120" t="s">
        <v>745</v>
      </c>
      <c r="O120" s="2">
        <v>5000</v>
      </c>
      <c r="P120" s="2">
        <v>4500</v>
      </c>
      <c r="Q120" s="2">
        <v>13300</v>
      </c>
      <c r="R120" s="3">
        <v>2.94462</v>
      </c>
      <c r="S120" s="5">
        <f t="shared" si="38"/>
        <v>100</v>
      </c>
      <c r="T120" s="5">
        <v>10</v>
      </c>
      <c r="U120" s="5">
        <v>0</v>
      </c>
      <c r="V120" s="5">
        <v>75</v>
      </c>
      <c r="W120" s="5">
        <v>0</v>
      </c>
      <c r="X120" s="5">
        <v>1</v>
      </c>
      <c r="Y120" s="5">
        <v>10</v>
      </c>
      <c r="Z120" s="5">
        <v>0</v>
      </c>
      <c r="AA120" s="5">
        <v>2</v>
      </c>
      <c r="AB120" s="5">
        <v>1</v>
      </c>
      <c r="AC120" s="5">
        <v>0</v>
      </c>
      <c r="AD120" s="5"/>
      <c r="AE120" s="5">
        <v>0</v>
      </c>
      <c r="AF120" s="5">
        <v>1</v>
      </c>
      <c r="AG120" s="5" t="s">
        <v>570</v>
      </c>
      <c r="AH120" s="5">
        <v>0</v>
      </c>
      <c r="AI120" s="5"/>
      <c r="AJ120" s="5">
        <v>0</v>
      </c>
      <c r="AK120" s="5"/>
      <c r="AL120" s="11">
        <f t="shared" si="39"/>
        <v>75</v>
      </c>
      <c r="AM120" s="11">
        <f t="shared" si="40"/>
        <v>4</v>
      </c>
      <c r="AN120" s="11">
        <f t="shared" si="28"/>
        <v>100</v>
      </c>
      <c r="AO120" s="11">
        <v>0</v>
      </c>
      <c r="AP120" s="11">
        <v>0</v>
      </c>
      <c r="AQ120" s="11">
        <v>100</v>
      </c>
      <c r="AR120" s="11">
        <v>0</v>
      </c>
      <c r="AS120" s="11">
        <v>0</v>
      </c>
      <c r="AU120" s="11">
        <v>0</v>
      </c>
      <c r="AV120" s="11">
        <v>0</v>
      </c>
      <c r="AW120" s="11">
        <v>0</v>
      </c>
      <c r="AX120" s="11">
        <v>0</v>
      </c>
      <c r="AY120" s="11">
        <v>0</v>
      </c>
      <c r="AZ120" s="11">
        <v>0</v>
      </c>
      <c r="BB120" s="11">
        <v>0</v>
      </c>
      <c r="BF120" s="11">
        <f t="shared" si="41"/>
        <v>100</v>
      </c>
      <c r="BG120" s="11">
        <f t="shared" si="42"/>
        <v>0</v>
      </c>
      <c r="BH120" s="11">
        <f t="shared" si="43"/>
        <v>0</v>
      </c>
      <c r="BI120" s="11">
        <f t="shared" si="44"/>
        <v>0</v>
      </c>
      <c r="BL120" t="s">
        <v>587</v>
      </c>
    </row>
    <row r="121" spans="1:64" x14ac:dyDescent="0.25">
      <c r="A121">
        <v>2015</v>
      </c>
      <c r="B121" t="s">
        <v>488</v>
      </c>
      <c r="C121" t="s">
        <v>43</v>
      </c>
      <c r="D121" s="15">
        <v>3576</v>
      </c>
      <c r="E121" t="s">
        <v>258</v>
      </c>
      <c r="F121" t="s">
        <v>817</v>
      </c>
      <c r="G121" t="s">
        <v>232</v>
      </c>
      <c r="I121" t="s">
        <v>736</v>
      </c>
      <c r="J121">
        <v>2013</v>
      </c>
      <c r="K121">
        <f t="shared" si="45"/>
        <v>2</v>
      </c>
      <c r="L121" t="s">
        <v>737</v>
      </c>
      <c r="M121" t="s">
        <v>737</v>
      </c>
      <c r="N121" t="s">
        <v>744</v>
      </c>
      <c r="O121" s="2">
        <v>107067</v>
      </c>
      <c r="P121" s="2">
        <v>41515</v>
      </c>
      <c r="Q121" s="2">
        <v>92385</v>
      </c>
      <c r="R121" s="3">
        <v>1.0342732214407802</v>
      </c>
      <c r="S121" s="5">
        <f t="shared" si="38"/>
        <v>100</v>
      </c>
      <c r="T121" s="11">
        <v>62.088401782488255</v>
      </c>
      <c r="U121" s="11">
        <v>0</v>
      </c>
      <c r="V121" s="11">
        <v>35.384800674455015</v>
      </c>
      <c r="W121" s="11">
        <v>0</v>
      </c>
      <c r="X121" s="11">
        <v>0.46489220763579431</v>
      </c>
      <c r="Y121" s="11">
        <v>0</v>
      </c>
      <c r="Z121" s="11">
        <v>0</v>
      </c>
      <c r="AA121" s="11">
        <v>0</v>
      </c>
      <c r="AB121" s="11">
        <v>0</v>
      </c>
      <c r="AC121" s="11">
        <v>0.91774057569553169</v>
      </c>
      <c r="AD121" s="11"/>
      <c r="AE121" s="11">
        <v>0</v>
      </c>
      <c r="AF121" s="11">
        <v>1.1441647597254003</v>
      </c>
      <c r="AG121" s="11"/>
      <c r="AH121" s="11">
        <v>0</v>
      </c>
      <c r="AI121" s="11">
        <v>0</v>
      </c>
      <c r="AJ121" s="11">
        <v>0</v>
      </c>
      <c r="AL121" s="11">
        <f t="shared" si="39"/>
        <v>35.384800674455015</v>
      </c>
      <c r="AM121" s="11">
        <f t="shared" si="40"/>
        <v>2.0619053354209322</v>
      </c>
      <c r="AN121" s="11">
        <f t="shared" si="28"/>
        <v>100</v>
      </c>
      <c r="AO121" s="9">
        <v>0</v>
      </c>
      <c r="AP121" s="9">
        <v>0</v>
      </c>
      <c r="AQ121" s="9">
        <v>0</v>
      </c>
      <c r="AR121" s="9">
        <v>90.490184270745516</v>
      </c>
      <c r="AS121" s="9">
        <v>0</v>
      </c>
      <c r="AT121" s="9">
        <v>0</v>
      </c>
      <c r="AU121" s="9">
        <v>0</v>
      </c>
      <c r="AV121" s="9">
        <v>0</v>
      </c>
      <c r="AW121" s="9">
        <v>4.1358545104179214</v>
      </c>
      <c r="AX121" s="9">
        <v>0</v>
      </c>
      <c r="AY121" s="9">
        <v>5.3739612188365644</v>
      </c>
      <c r="AZ121" s="9">
        <v>0</v>
      </c>
      <c r="BA121" s="9">
        <v>0</v>
      </c>
      <c r="BB121" s="9">
        <v>0</v>
      </c>
      <c r="BC121" s="9"/>
      <c r="BD121" s="9">
        <v>0</v>
      </c>
      <c r="BF121" s="11">
        <f t="shared" si="41"/>
        <v>0</v>
      </c>
      <c r="BG121" s="11">
        <f t="shared" si="42"/>
        <v>0</v>
      </c>
      <c r="BH121" s="11">
        <f t="shared" si="43"/>
        <v>9.5098157292544858</v>
      </c>
      <c r="BI121" s="11">
        <f t="shared" si="44"/>
        <v>0</v>
      </c>
      <c r="BL121" t="s">
        <v>586</v>
      </c>
    </row>
    <row r="122" spans="1:64" x14ac:dyDescent="0.25">
      <c r="A122">
        <v>2015</v>
      </c>
      <c r="B122" t="s">
        <v>505</v>
      </c>
      <c r="C122" t="s">
        <v>220</v>
      </c>
      <c r="D122" s="15">
        <v>4988</v>
      </c>
      <c r="E122" t="s">
        <v>258</v>
      </c>
      <c r="F122" t="s">
        <v>817</v>
      </c>
      <c r="G122" t="s">
        <v>230</v>
      </c>
      <c r="I122" t="s">
        <v>736</v>
      </c>
      <c r="J122">
        <v>2014</v>
      </c>
      <c r="K122">
        <f t="shared" si="45"/>
        <v>1</v>
      </c>
      <c r="L122" t="s">
        <v>737</v>
      </c>
      <c r="M122" t="s">
        <v>737</v>
      </c>
      <c r="N122" t="s">
        <v>746</v>
      </c>
      <c r="O122" s="2">
        <v>140362</v>
      </c>
      <c r="P122" s="2">
        <v>52906</v>
      </c>
      <c r="Q122" s="2">
        <v>191451</v>
      </c>
      <c r="R122" s="3">
        <v>1.5099261694760688</v>
      </c>
      <c r="S122" s="5">
        <f t="shared" si="38"/>
        <v>100</v>
      </c>
      <c r="T122" s="5">
        <v>50</v>
      </c>
      <c r="U122" s="5">
        <v>0</v>
      </c>
      <c r="V122" s="5">
        <v>30</v>
      </c>
      <c r="W122" s="5">
        <v>0</v>
      </c>
      <c r="X122" s="5">
        <v>10</v>
      </c>
      <c r="Y122" s="5">
        <v>5</v>
      </c>
      <c r="Z122" s="5">
        <v>3</v>
      </c>
      <c r="AA122" s="5">
        <v>0</v>
      </c>
      <c r="AB122" s="5">
        <v>0</v>
      </c>
      <c r="AC122" s="5">
        <v>2</v>
      </c>
      <c r="AD122" s="5"/>
      <c r="AE122" s="5">
        <v>0</v>
      </c>
      <c r="AF122" s="5">
        <v>0</v>
      </c>
      <c r="AG122" s="5"/>
      <c r="AH122" s="5">
        <v>0</v>
      </c>
      <c r="AI122" s="5"/>
      <c r="AJ122" s="5">
        <v>0</v>
      </c>
      <c r="AK122" s="5"/>
      <c r="AL122" s="11">
        <f t="shared" si="39"/>
        <v>30</v>
      </c>
      <c r="AM122" s="11">
        <f t="shared" si="40"/>
        <v>5</v>
      </c>
      <c r="AN122" s="11">
        <f t="shared" si="28"/>
        <v>100</v>
      </c>
      <c r="AO122" s="11">
        <v>31</v>
      </c>
      <c r="AP122" s="11">
        <v>0</v>
      </c>
      <c r="AQ122" s="11">
        <v>0</v>
      </c>
      <c r="AR122" s="11">
        <v>0</v>
      </c>
      <c r="AS122" s="11">
        <v>5</v>
      </c>
      <c r="AU122" s="11">
        <v>0</v>
      </c>
      <c r="AV122" s="11">
        <v>0</v>
      </c>
      <c r="AW122" s="11">
        <v>0</v>
      </c>
      <c r="AX122" s="11">
        <v>3</v>
      </c>
      <c r="AY122" s="11">
        <v>0</v>
      </c>
      <c r="AZ122" s="11">
        <v>0</v>
      </c>
      <c r="BB122" s="11">
        <v>61</v>
      </c>
      <c r="BC122" t="s">
        <v>579</v>
      </c>
      <c r="BF122" s="11">
        <f t="shared" si="41"/>
        <v>0</v>
      </c>
      <c r="BG122" s="11">
        <f t="shared" si="42"/>
        <v>5</v>
      </c>
      <c r="BH122" s="11">
        <f t="shared" si="43"/>
        <v>3</v>
      </c>
      <c r="BI122" s="11">
        <f t="shared" si="44"/>
        <v>61</v>
      </c>
      <c r="BL122" t="s">
        <v>587</v>
      </c>
    </row>
    <row r="123" spans="1:64" x14ac:dyDescent="0.25">
      <c r="A123">
        <v>2015</v>
      </c>
      <c r="B123" t="s">
        <v>451</v>
      </c>
      <c r="C123" t="s">
        <v>32</v>
      </c>
      <c r="D123" s="15">
        <v>94107</v>
      </c>
      <c r="E123" t="s">
        <v>253</v>
      </c>
      <c r="F123" t="s">
        <v>818</v>
      </c>
      <c r="G123" t="s">
        <v>225</v>
      </c>
      <c r="I123" t="s">
        <v>736</v>
      </c>
      <c r="J123">
        <v>2013</v>
      </c>
      <c r="K123">
        <f t="shared" si="45"/>
        <v>2</v>
      </c>
      <c r="L123" t="s">
        <v>737</v>
      </c>
      <c r="M123" t="s">
        <v>737</v>
      </c>
      <c r="N123" t="s">
        <v>745</v>
      </c>
      <c r="O123" s="2">
        <v>12000000</v>
      </c>
      <c r="P123" s="2">
        <v>11800000</v>
      </c>
      <c r="S123" s="5">
        <f t="shared" si="38"/>
        <v>100</v>
      </c>
      <c r="T123" s="5">
        <v>25</v>
      </c>
      <c r="U123" s="5">
        <v>5</v>
      </c>
      <c r="V123" s="5">
        <v>9</v>
      </c>
      <c r="W123" s="5">
        <v>6</v>
      </c>
      <c r="X123" s="5">
        <v>9</v>
      </c>
      <c r="Y123" s="5">
        <v>5</v>
      </c>
      <c r="Z123" s="5">
        <v>4</v>
      </c>
      <c r="AA123" s="5">
        <v>10</v>
      </c>
      <c r="AB123" s="5">
        <v>4</v>
      </c>
      <c r="AC123" s="5">
        <v>7</v>
      </c>
      <c r="AD123" s="5"/>
      <c r="AE123" s="5">
        <v>2</v>
      </c>
      <c r="AF123" s="5">
        <v>14</v>
      </c>
      <c r="AG123" s="5" t="s">
        <v>556</v>
      </c>
      <c r="AH123" s="5">
        <v>0</v>
      </c>
      <c r="AI123" s="5"/>
      <c r="AJ123" s="5">
        <v>0</v>
      </c>
      <c r="AK123" s="5"/>
      <c r="AL123" s="11">
        <f t="shared" si="39"/>
        <v>15</v>
      </c>
      <c r="AM123" s="11">
        <f t="shared" si="40"/>
        <v>41</v>
      </c>
      <c r="AN123" s="11">
        <f t="shared" si="28"/>
        <v>100</v>
      </c>
      <c r="AO123" s="11">
        <v>0</v>
      </c>
      <c r="AP123" s="11">
        <v>0</v>
      </c>
      <c r="AQ123" s="11">
        <v>100</v>
      </c>
      <c r="AR123" s="11">
        <v>0</v>
      </c>
      <c r="AS123" s="11">
        <v>0</v>
      </c>
      <c r="AU123" s="11">
        <v>0</v>
      </c>
      <c r="AV123" s="11">
        <v>0</v>
      </c>
      <c r="AW123" s="11">
        <v>0</v>
      </c>
      <c r="AX123" s="11">
        <v>0</v>
      </c>
      <c r="AY123" s="11">
        <v>0</v>
      </c>
      <c r="AZ123" s="11">
        <v>0</v>
      </c>
      <c r="BB123" s="11">
        <v>0</v>
      </c>
      <c r="BF123" s="11">
        <f t="shared" si="41"/>
        <v>100</v>
      </c>
      <c r="BG123" s="11">
        <f t="shared" si="42"/>
        <v>0</v>
      </c>
      <c r="BH123" s="11">
        <f t="shared" si="43"/>
        <v>0</v>
      </c>
      <c r="BI123" s="11">
        <f t="shared" si="44"/>
        <v>0</v>
      </c>
      <c r="BL123" t="s">
        <v>588</v>
      </c>
    </row>
    <row r="124" spans="1:64" x14ac:dyDescent="0.25">
      <c r="A124">
        <v>2015</v>
      </c>
      <c r="B124" t="s">
        <v>464</v>
      </c>
      <c r="C124" t="s">
        <v>62</v>
      </c>
      <c r="D124" s="15">
        <v>98273</v>
      </c>
      <c r="E124" t="s">
        <v>253</v>
      </c>
      <c r="F124" t="s">
        <v>818</v>
      </c>
      <c r="G124" t="s">
        <v>224</v>
      </c>
      <c r="I124" t="s">
        <v>224</v>
      </c>
      <c r="J124">
        <v>2014</v>
      </c>
      <c r="K124">
        <f t="shared" si="45"/>
        <v>1</v>
      </c>
      <c r="L124" t="s">
        <v>737</v>
      </c>
      <c r="M124" t="s">
        <v>737</v>
      </c>
      <c r="N124" t="s">
        <v>744</v>
      </c>
      <c r="O124" s="2">
        <v>235000</v>
      </c>
      <c r="P124" s="2">
        <v>198000</v>
      </c>
      <c r="Q124" s="2">
        <v>63700</v>
      </c>
      <c r="R124" s="3">
        <v>0.30006765957446807</v>
      </c>
      <c r="S124" s="5">
        <f t="shared" si="38"/>
        <v>100</v>
      </c>
      <c r="T124" s="11">
        <v>45.454545454545453</v>
      </c>
      <c r="U124" s="11">
        <v>25.252525252525253</v>
      </c>
      <c r="V124" s="11">
        <v>20.202020202020201</v>
      </c>
      <c r="W124" s="11">
        <v>0</v>
      </c>
      <c r="X124" s="11">
        <v>7.5757575757575761</v>
      </c>
      <c r="Y124" s="11">
        <v>1.5151515151515151</v>
      </c>
      <c r="Z124" s="11">
        <v>0</v>
      </c>
      <c r="AA124" s="11">
        <v>0</v>
      </c>
      <c r="AB124" s="11">
        <v>0</v>
      </c>
      <c r="AC124" s="11">
        <v>0</v>
      </c>
      <c r="AD124" s="11"/>
      <c r="AE124" s="11">
        <v>0</v>
      </c>
      <c r="AF124" s="11">
        <v>0</v>
      </c>
      <c r="AG124" s="11">
        <v>0</v>
      </c>
      <c r="AH124" s="11">
        <v>0</v>
      </c>
      <c r="AI124" s="11">
        <v>0</v>
      </c>
      <c r="AJ124" s="11">
        <v>0</v>
      </c>
      <c r="AL124" s="11">
        <f t="shared" si="39"/>
        <v>20.202020202020201</v>
      </c>
      <c r="AM124" s="11">
        <f t="shared" si="40"/>
        <v>0</v>
      </c>
      <c r="AN124" s="11">
        <f t="shared" si="28"/>
        <v>100</v>
      </c>
      <c r="AO124" s="11">
        <v>0</v>
      </c>
      <c r="AP124" s="11">
        <v>0</v>
      </c>
      <c r="AQ124" s="11">
        <v>25</v>
      </c>
      <c r="AR124" s="11">
        <v>30</v>
      </c>
      <c r="AS124" s="11">
        <v>0</v>
      </c>
      <c r="AU124" s="11">
        <v>0</v>
      </c>
      <c r="AV124" s="11">
        <v>20</v>
      </c>
      <c r="AW124" s="11">
        <v>0</v>
      </c>
      <c r="AX124" s="11">
        <v>15</v>
      </c>
      <c r="AY124" s="11">
        <v>10</v>
      </c>
      <c r="AZ124" s="11">
        <v>0</v>
      </c>
      <c r="BB124" s="11">
        <v>0</v>
      </c>
      <c r="BF124" s="11">
        <f t="shared" si="41"/>
        <v>25</v>
      </c>
      <c r="BG124" s="11">
        <f t="shared" si="42"/>
        <v>0</v>
      </c>
      <c r="BH124" s="11">
        <f t="shared" si="43"/>
        <v>45</v>
      </c>
      <c r="BI124" s="11">
        <f t="shared" si="44"/>
        <v>0</v>
      </c>
      <c r="BL124" t="s">
        <v>587</v>
      </c>
    </row>
    <row r="125" spans="1:64" x14ac:dyDescent="0.25">
      <c r="A125">
        <v>2015</v>
      </c>
      <c r="B125" t="s">
        <v>544</v>
      </c>
      <c r="C125" t="s">
        <v>32</v>
      </c>
      <c r="D125" s="15">
        <v>92105</v>
      </c>
      <c r="E125" t="s">
        <v>253</v>
      </c>
      <c r="F125" t="s">
        <v>818</v>
      </c>
      <c r="G125" t="s">
        <v>224</v>
      </c>
      <c r="I125" t="s">
        <v>224</v>
      </c>
      <c r="J125">
        <v>2013</v>
      </c>
      <c r="K125">
        <f t="shared" si="45"/>
        <v>2</v>
      </c>
      <c r="L125" t="s">
        <v>737</v>
      </c>
      <c r="M125" t="s">
        <v>737</v>
      </c>
      <c r="N125" t="s">
        <v>746</v>
      </c>
      <c r="O125" s="2">
        <v>52500</v>
      </c>
      <c r="P125" s="2">
        <v>52500</v>
      </c>
      <c r="Q125" s="2">
        <v>162800</v>
      </c>
      <c r="R125" s="3">
        <v>3.4327542857142856</v>
      </c>
      <c r="S125" s="5">
        <f t="shared" si="38"/>
        <v>100</v>
      </c>
      <c r="T125" s="5">
        <v>100</v>
      </c>
      <c r="U125" s="5">
        <v>0</v>
      </c>
      <c r="V125" s="5">
        <v>0</v>
      </c>
      <c r="W125" s="5">
        <v>0</v>
      </c>
      <c r="X125" s="5">
        <v>0</v>
      </c>
      <c r="Y125" s="5">
        <v>0</v>
      </c>
      <c r="Z125" s="5">
        <v>0</v>
      </c>
      <c r="AA125" s="5">
        <v>0</v>
      </c>
      <c r="AB125" s="5">
        <v>0</v>
      </c>
      <c r="AC125" s="5">
        <v>0</v>
      </c>
      <c r="AD125" s="5"/>
      <c r="AE125" s="5">
        <v>0</v>
      </c>
      <c r="AF125" s="5">
        <v>0</v>
      </c>
      <c r="AG125" s="5"/>
      <c r="AH125" s="5">
        <v>0</v>
      </c>
      <c r="AI125" s="5"/>
      <c r="AJ125" s="5">
        <v>0</v>
      </c>
      <c r="AK125" s="5"/>
      <c r="AL125" s="11">
        <f t="shared" si="39"/>
        <v>0</v>
      </c>
      <c r="AM125" s="11">
        <f t="shared" si="40"/>
        <v>0</v>
      </c>
      <c r="AN125" s="11">
        <f t="shared" si="28"/>
        <v>100</v>
      </c>
      <c r="AO125" s="11">
        <v>60</v>
      </c>
      <c r="AP125" s="11">
        <v>0</v>
      </c>
      <c r="AQ125" s="11">
        <v>0</v>
      </c>
      <c r="AR125" s="11">
        <v>40</v>
      </c>
      <c r="AS125" s="11">
        <v>0</v>
      </c>
      <c r="AU125" s="11">
        <v>0</v>
      </c>
      <c r="AV125" s="11">
        <v>0</v>
      </c>
      <c r="AW125" s="11">
        <v>0</v>
      </c>
      <c r="AX125" s="11">
        <v>0</v>
      </c>
      <c r="AY125" s="11">
        <v>0</v>
      </c>
      <c r="AZ125" s="11">
        <v>0</v>
      </c>
      <c r="BB125" s="11">
        <v>0</v>
      </c>
      <c r="BF125" s="11">
        <f t="shared" si="41"/>
        <v>0</v>
      </c>
      <c r="BG125" s="11">
        <f t="shared" si="42"/>
        <v>0</v>
      </c>
      <c r="BH125" s="11">
        <f t="shared" si="43"/>
        <v>0</v>
      </c>
      <c r="BI125" s="11">
        <f t="shared" si="44"/>
        <v>0</v>
      </c>
      <c r="BL125" t="s">
        <v>586</v>
      </c>
    </row>
    <row r="126" spans="1:64" x14ac:dyDescent="0.25">
      <c r="A126">
        <v>2015</v>
      </c>
      <c r="B126" t="s">
        <v>481</v>
      </c>
      <c r="C126" t="s">
        <v>62</v>
      </c>
      <c r="D126" s="15">
        <v>99202</v>
      </c>
      <c r="E126" t="s">
        <v>253</v>
      </c>
      <c r="F126" t="s">
        <v>818</v>
      </c>
      <c r="G126" t="s">
        <v>234</v>
      </c>
      <c r="H126" t="s">
        <v>551</v>
      </c>
      <c r="I126" t="s">
        <v>733</v>
      </c>
      <c r="J126">
        <v>2014</v>
      </c>
      <c r="K126">
        <f t="shared" si="45"/>
        <v>1</v>
      </c>
      <c r="L126" t="s">
        <v>737</v>
      </c>
      <c r="M126" t="s">
        <v>737</v>
      </c>
      <c r="N126" t="s">
        <v>746</v>
      </c>
      <c r="O126" s="2">
        <v>48424</v>
      </c>
      <c r="P126" s="2">
        <v>29000</v>
      </c>
      <c r="Q126" s="2">
        <v>38673</v>
      </c>
      <c r="R126" s="3">
        <v>0.88408663059639847</v>
      </c>
      <c r="S126" s="5">
        <f t="shared" si="38"/>
        <v>99.999999999999986</v>
      </c>
      <c r="T126" s="11">
        <v>86.206896551724128</v>
      </c>
      <c r="U126" s="11">
        <v>1.1827586206896552</v>
      </c>
      <c r="V126" s="11">
        <v>3.4482758620689653</v>
      </c>
      <c r="W126" s="11">
        <v>0</v>
      </c>
      <c r="X126" s="11">
        <v>0</v>
      </c>
      <c r="Y126" s="11">
        <v>0</v>
      </c>
      <c r="Z126" s="11">
        <v>9.1620689655172409</v>
      </c>
      <c r="AA126" s="11">
        <v>0</v>
      </c>
      <c r="AB126" s="11">
        <v>0</v>
      </c>
      <c r="AC126" s="11">
        <v>0</v>
      </c>
      <c r="AD126" s="11"/>
      <c r="AE126" s="11">
        <v>0</v>
      </c>
      <c r="AF126" s="11">
        <v>0</v>
      </c>
      <c r="AG126" s="11">
        <v>0</v>
      </c>
      <c r="AH126" s="11">
        <v>0</v>
      </c>
      <c r="AI126" s="11">
        <v>0</v>
      </c>
      <c r="AJ126" s="11">
        <v>0</v>
      </c>
      <c r="AL126" s="11">
        <f t="shared" si="39"/>
        <v>3.4482758620689653</v>
      </c>
      <c r="AM126" s="11">
        <f t="shared" si="40"/>
        <v>9.1620689655172409</v>
      </c>
      <c r="AN126" s="11">
        <f t="shared" si="28"/>
        <v>100</v>
      </c>
      <c r="AO126" s="11">
        <v>0</v>
      </c>
      <c r="AP126" s="11">
        <v>0</v>
      </c>
      <c r="AQ126" s="11">
        <v>5</v>
      </c>
      <c r="AR126" s="11">
        <v>15</v>
      </c>
      <c r="AS126" s="11">
        <v>0</v>
      </c>
      <c r="AU126" s="11">
        <v>0</v>
      </c>
      <c r="AV126" s="11">
        <v>0</v>
      </c>
      <c r="AW126" s="11">
        <v>40</v>
      </c>
      <c r="AX126" s="11">
        <v>40</v>
      </c>
      <c r="AY126" s="11">
        <v>0</v>
      </c>
      <c r="AZ126" s="11">
        <v>0</v>
      </c>
      <c r="BB126" s="11">
        <v>0</v>
      </c>
      <c r="BF126" s="11">
        <f t="shared" si="41"/>
        <v>5</v>
      </c>
      <c r="BG126" s="11">
        <f t="shared" si="42"/>
        <v>0</v>
      </c>
      <c r="BH126" s="11">
        <f t="shared" si="43"/>
        <v>80</v>
      </c>
      <c r="BI126" s="11">
        <f t="shared" si="44"/>
        <v>0</v>
      </c>
      <c r="BL126" t="s">
        <v>587</v>
      </c>
    </row>
    <row r="127" spans="1:64" x14ac:dyDescent="0.25">
      <c r="A127">
        <v>2015</v>
      </c>
      <c r="B127" t="s">
        <v>434</v>
      </c>
      <c r="C127" t="s">
        <v>57</v>
      </c>
      <c r="D127" s="15">
        <v>23860</v>
      </c>
      <c r="E127" t="s">
        <v>260</v>
      </c>
      <c r="F127" t="s">
        <v>819</v>
      </c>
      <c r="G127" t="s">
        <v>230</v>
      </c>
      <c r="I127" t="s">
        <v>736</v>
      </c>
      <c r="J127">
        <v>2013</v>
      </c>
      <c r="K127">
        <f t="shared" si="45"/>
        <v>2</v>
      </c>
      <c r="L127" t="s">
        <v>737</v>
      </c>
      <c r="M127" t="s">
        <v>737</v>
      </c>
      <c r="N127" t="s">
        <v>744</v>
      </c>
      <c r="O127" s="2">
        <v>200000</v>
      </c>
      <c r="P127" s="2">
        <v>75000</v>
      </c>
      <c r="S127" s="5">
        <f t="shared" si="38"/>
        <v>100</v>
      </c>
      <c r="T127" s="11">
        <v>0</v>
      </c>
      <c r="U127" s="11">
        <v>0</v>
      </c>
      <c r="V127" s="11">
        <v>100</v>
      </c>
      <c r="W127" s="11">
        <v>0</v>
      </c>
      <c r="X127" s="11">
        <v>0</v>
      </c>
      <c r="Y127" s="11">
        <v>0</v>
      </c>
      <c r="Z127" s="11">
        <v>0</v>
      </c>
      <c r="AA127" s="11">
        <v>0</v>
      </c>
      <c r="AB127" s="11">
        <v>0</v>
      </c>
      <c r="AC127" s="11">
        <v>0</v>
      </c>
      <c r="AD127" s="11"/>
      <c r="AE127" s="11">
        <v>0</v>
      </c>
      <c r="AF127" s="11">
        <v>0</v>
      </c>
      <c r="AG127" s="11">
        <v>0</v>
      </c>
      <c r="AH127" s="11">
        <v>0</v>
      </c>
      <c r="AI127" s="11">
        <v>0</v>
      </c>
      <c r="AJ127" s="11">
        <v>0</v>
      </c>
      <c r="AL127" s="11">
        <f t="shared" si="39"/>
        <v>100</v>
      </c>
      <c r="AM127" s="11">
        <f t="shared" si="40"/>
        <v>0</v>
      </c>
      <c r="AN127" s="11">
        <f t="shared" si="28"/>
        <v>100</v>
      </c>
      <c r="AO127" s="11">
        <v>30</v>
      </c>
      <c r="AP127" s="11">
        <v>0</v>
      </c>
      <c r="AQ127" s="11">
        <v>25</v>
      </c>
      <c r="AR127" s="11">
        <v>45</v>
      </c>
      <c r="AS127" s="11">
        <v>0</v>
      </c>
      <c r="AU127" s="11">
        <v>0</v>
      </c>
      <c r="AV127" s="11">
        <v>0</v>
      </c>
      <c r="AW127" s="11">
        <v>0</v>
      </c>
      <c r="AX127" s="11">
        <v>0</v>
      </c>
      <c r="AY127" s="11">
        <v>0</v>
      </c>
      <c r="AZ127" s="11">
        <v>0</v>
      </c>
      <c r="BB127" s="11">
        <v>0</v>
      </c>
      <c r="BF127" s="11">
        <f t="shared" si="41"/>
        <v>25</v>
      </c>
      <c r="BG127" s="11">
        <f t="shared" si="42"/>
        <v>0</v>
      </c>
      <c r="BH127" s="11">
        <f t="shared" si="43"/>
        <v>0</v>
      </c>
      <c r="BI127" s="11">
        <f t="shared" si="44"/>
        <v>0</v>
      </c>
      <c r="BL127" t="s">
        <v>587</v>
      </c>
    </row>
    <row r="128" spans="1:64" x14ac:dyDescent="0.25">
      <c r="A128">
        <v>2015</v>
      </c>
      <c r="B128" t="s">
        <v>437</v>
      </c>
      <c r="C128" t="s">
        <v>223</v>
      </c>
      <c r="D128" s="15">
        <v>32750</v>
      </c>
      <c r="E128" t="s">
        <v>260</v>
      </c>
      <c r="F128" t="s">
        <v>819</v>
      </c>
      <c r="G128" t="s">
        <v>226</v>
      </c>
      <c r="I128" t="s">
        <v>736</v>
      </c>
      <c r="J128">
        <v>2013</v>
      </c>
      <c r="K128">
        <f t="shared" si="45"/>
        <v>2</v>
      </c>
      <c r="L128" t="s">
        <v>737</v>
      </c>
      <c r="M128" t="s">
        <v>737</v>
      </c>
      <c r="N128" t="s">
        <v>746</v>
      </c>
      <c r="O128" s="2">
        <v>120000</v>
      </c>
      <c r="P128" s="2">
        <v>120</v>
      </c>
      <c r="S128" s="5">
        <f t="shared" si="38"/>
        <v>100</v>
      </c>
      <c r="T128" s="5">
        <v>50</v>
      </c>
      <c r="U128" s="5">
        <v>0</v>
      </c>
      <c r="V128" s="5">
        <v>25</v>
      </c>
      <c r="W128" s="5">
        <v>2.5</v>
      </c>
      <c r="X128" s="5">
        <v>10</v>
      </c>
      <c r="Y128" s="5">
        <v>5</v>
      </c>
      <c r="Z128" s="5">
        <v>5</v>
      </c>
      <c r="AA128" s="5">
        <v>2</v>
      </c>
      <c r="AB128" s="5">
        <v>0.5</v>
      </c>
      <c r="AC128" s="5">
        <v>0</v>
      </c>
      <c r="AD128" s="5"/>
      <c r="AE128" s="5">
        <v>0</v>
      </c>
      <c r="AF128" s="5">
        <v>0</v>
      </c>
      <c r="AG128" s="5"/>
      <c r="AH128" s="5">
        <v>0</v>
      </c>
      <c r="AI128" s="5"/>
      <c r="AJ128" s="5">
        <v>0</v>
      </c>
      <c r="AK128" s="5"/>
      <c r="AL128" s="11">
        <f t="shared" si="39"/>
        <v>27.5</v>
      </c>
      <c r="AM128" s="11">
        <f t="shared" si="40"/>
        <v>7.5</v>
      </c>
      <c r="AN128" s="11">
        <f t="shared" si="28"/>
        <v>100</v>
      </c>
      <c r="AO128" s="11">
        <v>0</v>
      </c>
      <c r="AP128" s="11">
        <v>0</v>
      </c>
      <c r="AQ128" s="11">
        <v>100</v>
      </c>
      <c r="AR128" s="11">
        <v>0</v>
      </c>
      <c r="AS128" s="11">
        <v>0</v>
      </c>
      <c r="AU128" s="11">
        <v>0</v>
      </c>
      <c r="AV128" s="11">
        <v>0</v>
      </c>
      <c r="AW128" s="11">
        <v>0</v>
      </c>
      <c r="AX128" s="11">
        <v>0</v>
      </c>
      <c r="AY128" s="11">
        <v>0</v>
      </c>
      <c r="AZ128" s="11">
        <v>0</v>
      </c>
      <c r="BB128" s="11">
        <v>0</v>
      </c>
      <c r="BF128" s="11">
        <f t="shared" si="41"/>
        <v>100</v>
      </c>
      <c r="BG128" s="11">
        <f t="shared" si="42"/>
        <v>0</v>
      </c>
      <c r="BH128" s="11">
        <f t="shared" si="43"/>
        <v>0</v>
      </c>
      <c r="BI128" s="11">
        <f t="shared" si="44"/>
        <v>0</v>
      </c>
    </row>
    <row r="129" spans="1:64" x14ac:dyDescent="0.25">
      <c r="A129">
        <v>2015</v>
      </c>
      <c r="B129" t="s">
        <v>433</v>
      </c>
      <c r="C129" t="s">
        <v>19</v>
      </c>
      <c r="D129" s="15">
        <v>56537</v>
      </c>
      <c r="E129" t="s">
        <v>255</v>
      </c>
      <c r="F129" t="s">
        <v>816</v>
      </c>
      <c r="G129" t="s">
        <v>224</v>
      </c>
      <c r="I129" t="s">
        <v>224</v>
      </c>
      <c r="J129">
        <v>2014</v>
      </c>
      <c r="K129">
        <f t="shared" si="45"/>
        <v>1</v>
      </c>
      <c r="L129" t="s">
        <v>737</v>
      </c>
      <c r="M129" t="s">
        <v>737</v>
      </c>
      <c r="N129" t="s">
        <v>744</v>
      </c>
      <c r="O129" s="2">
        <v>50000</v>
      </c>
      <c r="P129" s="2">
        <v>50000</v>
      </c>
      <c r="S129" s="5">
        <f t="shared" si="38"/>
        <v>100</v>
      </c>
      <c r="T129" s="11">
        <v>96</v>
      </c>
      <c r="U129" s="11">
        <v>0</v>
      </c>
      <c r="V129" s="11">
        <v>0</v>
      </c>
      <c r="W129" s="11">
        <v>0</v>
      </c>
      <c r="X129" s="11">
        <v>0</v>
      </c>
      <c r="Y129" s="11">
        <v>0</v>
      </c>
      <c r="Z129" s="11">
        <v>0</v>
      </c>
      <c r="AA129" s="11">
        <v>0</v>
      </c>
      <c r="AB129" s="11">
        <v>0</v>
      </c>
      <c r="AC129" s="11">
        <v>0</v>
      </c>
      <c r="AD129" s="11"/>
      <c r="AE129" s="11">
        <v>0</v>
      </c>
      <c r="AF129" s="11">
        <v>4</v>
      </c>
      <c r="AG129" s="11"/>
      <c r="AH129" s="11">
        <v>0</v>
      </c>
      <c r="AI129" s="11">
        <v>0</v>
      </c>
      <c r="AJ129" s="11">
        <v>0</v>
      </c>
      <c r="AL129" s="11">
        <f t="shared" si="39"/>
        <v>0</v>
      </c>
      <c r="AM129" s="11">
        <f t="shared" si="40"/>
        <v>4</v>
      </c>
      <c r="AN129" s="11">
        <f t="shared" si="28"/>
        <v>100</v>
      </c>
      <c r="AO129" s="9">
        <v>0</v>
      </c>
      <c r="AP129" s="9">
        <v>0</v>
      </c>
      <c r="AQ129" s="9">
        <v>0</v>
      </c>
      <c r="AR129" s="9">
        <v>0</v>
      </c>
      <c r="AS129" s="9">
        <v>0</v>
      </c>
      <c r="AT129" s="9">
        <v>0</v>
      </c>
      <c r="AU129" s="9">
        <v>0</v>
      </c>
      <c r="AV129" s="9">
        <v>0</v>
      </c>
      <c r="AW129" s="9">
        <v>90</v>
      </c>
      <c r="AX129" s="9">
        <v>0</v>
      </c>
      <c r="AY129" s="9">
        <v>8</v>
      </c>
      <c r="AZ129" s="9">
        <v>2</v>
      </c>
      <c r="BA129" s="9">
        <v>0</v>
      </c>
      <c r="BB129" s="9">
        <v>0</v>
      </c>
      <c r="BC129" s="9"/>
      <c r="BD129" s="9">
        <v>0</v>
      </c>
      <c r="BF129" s="11">
        <f t="shared" si="41"/>
        <v>0</v>
      </c>
      <c r="BG129" s="11">
        <f t="shared" si="42"/>
        <v>0</v>
      </c>
      <c r="BH129" s="11">
        <f t="shared" si="43"/>
        <v>100</v>
      </c>
      <c r="BI129" s="11">
        <f t="shared" si="44"/>
        <v>0</v>
      </c>
      <c r="BL129" t="s">
        <v>587</v>
      </c>
    </row>
    <row r="130" spans="1:64" x14ac:dyDescent="0.25">
      <c r="A130">
        <v>2015</v>
      </c>
      <c r="B130" t="s">
        <v>483</v>
      </c>
      <c r="C130" t="s">
        <v>48</v>
      </c>
      <c r="D130" s="15">
        <v>52175</v>
      </c>
      <c r="E130" t="s">
        <v>255</v>
      </c>
      <c r="F130" t="s">
        <v>816</v>
      </c>
      <c r="G130" t="s">
        <v>224</v>
      </c>
      <c r="I130" t="s">
        <v>224</v>
      </c>
      <c r="J130">
        <v>2013</v>
      </c>
      <c r="K130">
        <f t="shared" si="45"/>
        <v>2</v>
      </c>
      <c r="L130" t="s">
        <v>737</v>
      </c>
      <c r="M130" t="s">
        <v>737</v>
      </c>
      <c r="N130" t="s">
        <v>746</v>
      </c>
      <c r="O130" s="2">
        <v>441000</v>
      </c>
      <c r="P130" s="2">
        <v>305358</v>
      </c>
      <c r="Q130" s="2">
        <v>363272</v>
      </c>
      <c r="R130" s="3">
        <v>0.91188685714285711</v>
      </c>
      <c r="S130" s="5">
        <f t="shared" si="38"/>
        <v>100</v>
      </c>
      <c r="T130" s="5">
        <v>30</v>
      </c>
      <c r="U130" s="5">
        <v>0</v>
      </c>
      <c r="V130" s="5">
        <v>20</v>
      </c>
      <c r="W130" s="5">
        <v>0</v>
      </c>
      <c r="X130" s="5">
        <v>15</v>
      </c>
      <c r="Y130" s="5">
        <v>29</v>
      </c>
      <c r="Z130" s="5">
        <v>0</v>
      </c>
      <c r="AA130" s="5">
        <v>6</v>
      </c>
      <c r="AB130" s="5">
        <v>0</v>
      </c>
      <c r="AC130" s="5">
        <v>0</v>
      </c>
      <c r="AD130" s="5"/>
      <c r="AE130" s="5">
        <v>0</v>
      </c>
      <c r="AF130" s="5">
        <v>0</v>
      </c>
      <c r="AG130" s="5"/>
      <c r="AH130" s="5">
        <v>0</v>
      </c>
      <c r="AI130" s="5"/>
      <c r="AJ130" s="5">
        <v>0</v>
      </c>
      <c r="AK130" s="5"/>
      <c r="AL130" s="11">
        <f t="shared" si="39"/>
        <v>20</v>
      </c>
      <c r="AM130" s="11">
        <f t="shared" si="40"/>
        <v>6</v>
      </c>
      <c r="AN130" s="11">
        <f t="shared" ref="AN130:AN193" si="46">SUM(AO130:BD130)</f>
        <v>100</v>
      </c>
      <c r="AO130" s="11">
        <v>0</v>
      </c>
      <c r="AP130" s="11">
        <v>0</v>
      </c>
      <c r="AQ130" s="11">
        <v>9</v>
      </c>
      <c r="AR130" s="11">
        <v>12</v>
      </c>
      <c r="AS130" s="11">
        <v>33</v>
      </c>
      <c r="AU130" s="11">
        <v>0</v>
      </c>
      <c r="AV130" s="11">
        <v>0</v>
      </c>
      <c r="AW130" s="11">
        <v>22</v>
      </c>
      <c r="AX130" s="11">
        <v>20</v>
      </c>
      <c r="AY130" s="11">
        <v>0</v>
      </c>
      <c r="AZ130" s="11">
        <v>4</v>
      </c>
      <c r="BB130" s="11">
        <v>0</v>
      </c>
      <c r="BF130" s="11">
        <f t="shared" si="41"/>
        <v>9</v>
      </c>
      <c r="BG130" s="11">
        <f t="shared" si="42"/>
        <v>33</v>
      </c>
      <c r="BH130" s="11">
        <f t="shared" si="43"/>
        <v>46</v>
      </c>
      <c r="BI130" s="11">
        <f t="shared" si="44"/>
        <v>0</v>
      </c>
      <c r="BL130" t="s">
        <v>587</v>
      </c>
    </row>
    <row r="131" spans="1:64" x14ac:dyDescent="0.25">
      <c r="A131">
        <v>2015</v>
      </c>
      <c r="B131" t="s">
        <v>435</v>
      </c>
      <c r="C131" t="s">
        <v>19</v>
      </c>
      <c r="D131" s="15">
        <v>56001</v>
      </c>
      <c r="E131" t="s">
        <v>255</v>
      </c>
      <c r="F131" t="s">
        <v>816</v>
      </c>
      <c r="G131" t="s">
        <v>224</v>
      </c>
      <c r="I131" t="s">
        <v>224</v>
      </c>
      <c r="J131">
        <v>2014</v>
      </c>
      <c r="K131">
        <f t="shared" si="45"/>
        <v>1</v>
      </c>
      <c r="L131" t="s">
        <v>737</v>
      </c>
      <c r="M131" t="s">
        <v>737</v>
      </c>
      <c r="N131" t="s">
        <v>746</v>
      </c>
      <c r="O131" s="2">
        <v>54000</v>
      </c>
      <c r="P131" s="2">
        <v>54000</v>
      </c>
      <c r="S131" s="5">
        <f t="shared" si="38"/>
        <v>100</v>
      </c>
      <c r="T131" s="5">
        <v>95</v>
      </c>
      <c r="U131" s="5">
        <v>0</v>
      </c>
      <c r="V131" s="5">
        <v>0</v>
      </c>
      <c r="W131" s="5">
        <v>0</v>
      </c>
      <c r="X131" s="5">
        <v>0</v>
      </c>
      <c r="Y131" s="5">
        <v>5</v>
      </c>
      <c r="Z131" s="5">
        <v>0</v>
      </c>
      <c r="AA131" s="5">
        <v>0</v>
      </c>
      <c r="AB131" s="5">
        <v>0</v>
      </c>
      <c r="AC131" s="5">
        <v>0</v>
      </c>
      <c r="AD131" s="5"/>
      <c r="AE131" s="5">
        <v>0</v>
      </c>
      <c r="AF131" s="5">
        <v>0</v>
      </c>
      <c r="AG131" s="5"/>
      <c r="AH131" s="5">
        <v>0</v>
      </c>
      <c r="AI131" s="5"/>
      <c r="AJ131" s="5">
        <v>0</v>
      </c>
      <c r="AK131" s="5"/>
      <c r="AL131" s="11">
        <f t="shared" si="39"/>
        <v>0</v>
      </c>
      <c r="AM131" s="11">
        <f t="shared" si="40"/>
        <v>0</v>
      </c>
      <c r="AN131" s="11">
        <f t="shared" si="46"/>
        <v>100</v>
      </c>
      <c r="AO131" s="11">
        <v>40</v>
      </c>
      <c r="AP131" s="11">
        <v>0</v>
      </c>
      <c r="AQ131" s="11">
        <v>0</v>
      </c>
      <c r="AR131" s="11">
        <v>0</v>
      </c>
      <c r="AS131" s="11">
        <v>0</v>
      </c>
      <c r="AU131" s="11">
        <v>0</v>
      </c>
      <c r="AV131" s="11">
        <v>0</v>
      </c>
      <c r="AW131" s="11">
        <v>0</v>
      </c>
      <c r="AX131" s="11">
        <v>60</v>
      </c>
      <c r="AY131" s="11">
        <v>0</v>
      </c>
      <c r="AZ131" s="11">
        <v>0</v>
      </c>
      <c r="BB131" s="11">
        <v>0</v>
      </c>
      <c r="BF131" s="11">
        <f t="shared" si="41"/>
        <v>0</v>
      </c>
      <c r="BG131" s="11">
        <f t="shared" si="42"/>
        <v>0</v>
      </c>
      <c r="BH131" s="11">
        <f t="shared" si="43"/>
        <v>60</v>
      </c>
      <c r="BI131" s="11">
        <f t="shared" si="44"/>
        <v>0</v>
      </c>
      <c r="BL131" t="s">
        <v>587</v>
      </c>
    </row>
    <row r="132" spans="1:64" x14ac:dyDescent="0.25">
      <c r="A132">
        <v>2015</v>
      </c>
      <c r="B132" t="s">
        <v>542</v>
      </c>
      <c r="C132" t="s">
        <v>23</v>
      </c>
      <c r="D132" s="15">
        <v>63549</v>
      </c>
      <c r="E132" t="s">
        <v>255</v>
      </c>
      <c r="F132" t="s">
        <v>816</v>
      </c>
      <c r="G132" t="s">
        <v>224</v>
      </c>
      <c r="I132" t="s">
        <v>224</v>
      </c>
      <c r="J132">
        <v>2014</v>
      </c>
      <c r="K132">
        <f t="shared" si="45"/>
        <v>1</v>
      </c>
      <c r="L132" t="s">
        <v>737</v>
      </c>
      <c r="M132" t="s">
        <v>737</v>
      </c>
      <c r="N132" t="s">
        <v>746</v>
      </c>
      <c r="O132" s="2">
        <v>39000</v>
      </c>
      <c r="P132" s="2">
        <v>39000</v>
      </c>
      <c r="Q132" s="2">
        <v>88600</v>
      </c>
      <c r="R132" s="3">
        <v>2.514876923076923</v>
      </c>
      <c r="S132" s="5">
        <f t="shared" si="38"/>
        <v>100</v>
      </c>
      <c r="T132" s="5">
        <v>80</v>
      </c>
      <c r="U132" s="5">
        <v>5</v>
      </c>
      <c r="V132" s="5">
        <v>0</v>
      </c>
      <c r="W132" s="5">
        <v>0</v>
      </c>
      <c r="X132" s="5">
        <v>0</v>
      </c>
      <c r="Y132" s="5">
        <v>0</v>
      </c>
      <c r="Z132" s="5">
        <v>0</v>
      </c>
      <c r="AA132" s="5">
        <v>1</v>
      </c>
      <c r="AB132" s="5">
        <v>0</v>
      </c>
      <c r="AC132" s="5">
        <v>4</v>
      </c>
      <c r="AD132" s="5"/>
      <c r="AE132" s="5">
        <v>3</v>
      </c>
      <c r="AF132" s="5">
        <v>7</v>
      </c>
      <c r="AG132" s="5" t="s">
        <v>569</v>
      </c>
      <c r="AH132" s="5">
        <v>0</v>
      </c>
      <c r="AI132" s="5"/>
      <c r="AJ132" s="5">
        <v>0</v>
      </c>
      <c r="AK132" s="5"/>
      <c r="AL132" s="11">
        <f t="shared" si="39"/>
        <v>0</v>
      </c>
      <c r="AM132" s="11">
        <f t="shared" si="40"/>
        <v>15</v>
      </c>
      <c r="AN132" s="11">
        <f t="shared" si="46"/>
        <v>100</v>
      </c>
      <c r="AO132" s="11">
        <v>9</v>
      </c>
      <c r="AP132" s="11">
        <v>0</v>
      </c>
      <c r="AQ132" s="11">
        <v>85</v>
      </c>
      <c r="AR132" s="11">
        <v>0</v>
      </c>
      <c r="AS132" s="11">
        <v>0</v>
      </c>
      <c r="AU132" s="11">
        <v>0</v>
      </c>
      <c r="AV132" s="11">
        <v>0</v>
      </c>
      <c r="AW132" s="11">
        <v>0</v>
      </c>
      <c r="AX132" s="11">
        <v>6</v>
      </c>
      <c r="AY132" s="11">
        <v>0</v>
      </c>
      <c r="AZ132" s="11">
        <v>0</v>
      </c>
      <c r="BB132" s="11">
        <v>0</v>
      </c>
      <c r="BF132" s="11">
        <f t="shared" si="41"/>
        <v>85</v>
      </c>
      <c r="BG132" s="11">
        <f t="shared" si="42"/>
        <v>0</v>
      </c>
      <c r="BH132" s="11">
        <f t="shared" si="43"/>
        <v>6</v>
      </c>
      <c r="BI132" s="11">
        <f t="shared" si="44"/>
        <v>0</v>
      </c>
      <c r="BL132" t="s">
        <v>587</v>
      </c>
    </row>
    <row r="133" spans="1:64" x14ac:dyDescent="0.25">
      <c r="A133">
        <v>2015</v>
      </c>
      <c r="B133" t="s">
        <v>473</v>
      </c>
      <c r="C133" t="s">
        <v>62</v>
      </c>
      <c r="D133" s="15">
        <v>98103</v>
      </c>
      <c r="E133" t="s">
        <v>253</v>
      </c>
      <c r="F133" t="s">
        <v>818</v>
      </c>
      <c r="G133" t="s">
        <v>224</v>
      </c>
      <c r="I133" t="s">
        <v>224</v>
      </c>
      <c r="J133">
        <v>2013</v>
      </c>
      <c r="K133">
        <f t="shared" si="45"/>
        <v>2</v>
      </c>
      <c r="L133" t="s">
        <v>737</v>
      </c>
      <c r="M133" t="s">
        <v>737</v>
      </c>
      <c r="N133" t="s">
        <v>746</v>
      </c>
      <c r="O133" s="2">
        <v>174034</v>
      </c>
      <c r="P133" s="2">
        <v>123574</v>
      </c>
      <c r="Q133" s="2">
        <v>99673</v>
      </c>
      <c r="R133" s="3">
        <v>0.63400261443166273</v>
      </c>
      <c r="S133" s="5">
        <f t="shared" si="38"/>
        <v>100</v>
      </c>
      <c r="T133" s="11">
        <v>87.638985547121564</v>
      </c>
      <c r="U133" s="11">
        <v>0</v>
      </c>
      <c r="V133" s="11">
        <v>8.4297667794196194</v>
      </c>
      <c r="W133" s="11">
        <v>0</v>
      </c>
      <c r="X133" s="11">
        <v>0</v>
      </c>
      <c r="Y133" s="11">
        <v>3.1640960072507163</v>
      </c>
      <c r="Z133" s="11">
        <v>0.68946542152880053</v>
      </c>
      <c r="AA133" s="11">
        <v>0</v>
      </c>
      <c r="AB133" s="11">
        <v>7.7686244679301478E-2</v>
      </c>
      <c r="AC133" s="11">
        <v>0</v>
      </c>
      <c r="AD133" s="11"/>
      <c r="AE133" s="11">
        <v>0</v>
      </c>
      <c r="AF133" s="11">
        <v>0</v>
      </c>
      <c r="AG133" s="11">
        <v>0</v>
      </c>
      <c r="AH133" s="11">
        <v>0</v>
      </c>
      <c r="AI133" s="11">
        <v>0</v>
      </c>
      <c r="AJ133" s="11">
        <v>0</v>
      </c>
      <c r="AL133" s="11">
        <f t="shared" si="39"/>
        <v>8.4297667794196194</v>
      </c>
      <c r="AM133" s="11">
        <f t="shared" si="40"/>
        <v>0.76715166620810205</v>
      </c>
      <c r="AN133" s="11">
        <f t="shared" si="46"/>
        <v>99.999999999999986</v>
      </c>
      <c r="AO133" s="9">
        <v>91.884304141647917</v>
      </c>
      <c r="AP133" s="9">
        <v>0</v>
      </c>
      <c r="AQ133" s="9">
        <v>1.8384854419214403</v>
      </c>
      <c r="AR133" s="9">
        <v>6.1210286953566282</v>
      </c>
      <c r="AS133" s="9">
        <v>0</v>
      </c>
      <c r="AT133" s="9">
        <v>0</v>
      </c>
      <c r="AU133" s="9">
        <v>0</v>
      </c>
      <c r="AV133" s="9">
        <v>0</v>
      </c>
      <c r="AW133" s="9">
        <v>0</v>
      </c>
      <c r="AX133" s="9">
        <v>0</v>
      </c>
      <c r="AY133" s="9">
        <v>0.15618172107401235</v>
      </c>
      <c r="AZ133" s="9">
        <v>0</v>
      </c>
      <c r="BA133" s="9">
        <v>0</v>
      </c>
      <c r="BB133" s="9">
        <v>0</v>
      </c>
      <c r="BC133" s="9"/>
      <c r="BD133" s="9">
        <v>0</v>
      </c>
      <c r="BF133" s="11">
        <f t="shared" si="41"/>
        <v>1.8384854419214403</v>
      </c>
      <c r="BG133" s="11">
        <f t="shared" si="42"/>
        <v>0</v>
      </c>
      <c r="BH133" s="11">
        <f t="shared" si="43"/>
        <v>0.15618172107401235</v>
      </c>
      <c r="BI133" s="11">
        <f t="shared" si="44"/>
        <v>0</v>
      </c>
      <c r="BL133" t="s">
        <v>587</v>
      </c>
    </row>
    <row r="134" spans="1:64" x14ac:dyDescent="0.25">
      <c r="A134">
        <v>2015</v>
      </c>
      <c r="B134" t="s">
        <v>399</v>
      </c>
      <c r="C134" t="s">
        <v>40</v>
      </c>
      <c r="D134" s="15">
        <v>49408</v>
      </c>
      <c r="E134" t="s">
        <v>257</v>
      </c>
      <c r="F134" t="s">
        <v>816</v>
      </c>
      <c r="G134" t="s">
        <v>231</v>
      </c>
      <c r="I134" t="s">
        <v>242</v>
      </c>
      <c r="J134">
        <v>2013</v>
      </c>
      <c r="K134">
        <f t="shared" si="45"/>
        <v>2</v>
      </c>
      <c r="L134" t="s">
        <v>737</v>
      </c>
      <c r="M134" t="s">
        <v>737</v>
      </c>
      <c r="N134" t="s">
        <v>746</v>
      </c>
      <c r="AL134" s="11"/>
      <c r="AM134" s="11"/>
      <c r="AN134" s="11">
        <f t="shared" si="46"/>
        <v>0</v>
      </c>
      <c r="BF134" s="11"/>
      <c r="BG134" s="11"/>
      <c r="BH134" s="11"/>
      <c r="BI134" s="11"/>
    </row>
    <row r="135" spans="1:64" x14ac:dyDescent="0.25">
      <c r="A135">
        <v>2015</v>
      </c>
      <c r="B135" t="s">
        <v>401</v>
      </c>
      <c r="C135" t="s">
        <v>214</v>
      </c>
      <c r="D135" s="15">
        <v>38103</v>
      </c>
      <c r="E135" t="s">
        <v>734</v>
      </c>
      <c r="F135" t="s">
        <v>819</v>
      </c>
      <c r="G135" t="s">
        <v>224</v>
      </c>
      <c r="I135" t="s">
        <v>224</v>
      </c>
      <c r="J135">
        <v>2013</v>
      </c>
      <c r="K135">
        <f t="shared" si="45"/>
        <v>2</v>
      </c>
      <c r="L135" t="s">
        <v>737</v>
      </c>
      <c r="M135" t="s">
        <v>737</v>
      </c>
      <c r="N135" t="s">
        <v>746</v>
      </c>
      <c r="AL135" s="11"/>
      <c r="AM135" s="11"/>
      <c r="AN135" s="11">
        <f t="shared" si="46"/>
        <v>0</v>
      </c>
      <c r="BF135" s="11"/>
      <c r="BG135" s="11"/>
      <c r="BH135" s="11"/>
      <c r="BI135" s="11"/>
    </row>
    <row r="136" spans="1:64" x14ac:dyDescent="0.25">
      <c r="A136">
        <v>2015</v>
      </c>
      <c r="B136" t="s">
        <v>397</v>
      </c>
      <c r="C136" t="s">
        <v>32</v>
      </c>
      <c r="D136" s="15">
        <v>95927</v>
      </c>
      <c r="E136" t="s">
        <v>253</v>
      </c>
      <c r="F136" t="s">
        <v>818</v>
      </c>
      <c r="G136" t="s">
        <v>224</v>
      </c>
      <c r="I136" t="s">
        <v>224</v>
      </c>
      <c r="J136">
        <v>2013</v>
      </c>
      <c r="K136">
        <f t="shared" si="45"/>
        <v>2</v>
      </c>
      <c r="L136" t="s">
        <v>737</v>
      </c>
      <c r="M136" t="s">
        <v>737</v>
      </c>
      <c r="N136" t="s">
        <v>744</v>
      </c>
      <c r="AL136" s="11"/>
      <c r="AM136" s="11"/>
      <c r="AN136" s="11">
        <f t="shared" si="46"/>
        <v>0</v>
      </c>
      <c r="BF136" s="11"/>
      <c r="BG136" s="11"/>
      <c r="BH136" s="11"/>
      <c r="BI136" s="11"/>
      <c r="BL136" t="s">
        <v>586</v>
      </c>
    </row>
    <row r="137" spans="1:64" x14ac:dyDescent="0.25">
      <c r="A137">
        <v>2015</v>
      </c>
      <c r="B137" t="s">
        <v>398</v>
      </c>
      <c r="C137" t="s">
        <v>21</v>
      </c>
      <c r="D137" s="15">
        <v>28025</v>
      </c>
      <c r="E137" t="s">
        <v>260</v>
      </c>
      <c r="F137" t="s">
        <v>819</v>
      </c>
      <c r="G137" t="s">
        <v>230</v>
      </c>
      <c r="I137" t="s">
        <v>736</v>
      </c>
      <c r="J137">
        <v>2013</v>
      </c>
      <c r="K137">
        <f t="shared" si="45"/>
        <v>2</v>
      </c>
      <c r="L137" t="s">
        <v>737</v>
      </c>
      <c r="M137" t="s">
        <v>737</v>
      </c>
      <c r="N137" t="s">
        <v>745</v>
      </c>
      <c r="AL137" s="11"/>
      <c r="AM137" s="11"/>
      <c r="AN137" s="11">
        <f t="shared" si="46"/>
        <v>0</v>
      </c>
      <c r="BF137" s="11"/>
      <c r="BG137" s="11"/>
      <c r="BH137" s="11"/>
      <c r="BI137" s="11"/>
    </row>
    <row r="138" spans="1:64" x14ac:dyDescent="0.25">
      <c r="A138">
        <v>2015</v>
      </c>
      <c r="B138" t="s">
        <v>405</v>
      </c>
      <c r="C138" t="s">
        <v>61</v>
      </c>
      <c r="D138" s="15">
        <v>31602</v>
      </c>
      <c r="E138" t="s">
        <v>260</v>
      </c>
      <c r="F138" t="s">
        <v>819</v>
      </c>
      <c r="G138" t="s">
        <v>224</v>
      </c>
      <c r="I138" t="s">
        <v>224</v>
      </c>
      <c r="J138">
        <v>2014</v>
      </c>
      <c r="K138">
        <f t="shared" si="45"/>
        <v>1</v>
      </c>
      <c r="L138" t="s">
        <v>737</v>
      </c>
      <c r="M138" t="s">
        <v>737</v>
      </c>
      <c r="N138" t="s">
        <v>746</v>
      </c>
      <c r="AL138" s="11"/>
      <c r="AM138" s="11"/>
      <c r="AN138" s="11">
        <f t="shared" si="46"/>
        <v>0</v>
      </c>
      <c r="BF138" s="11"/>
      <c r="BG138" s="11"/>
      <c r="BH138" s="11"/>
      <c r="BI138" s="11"/>
    </row>
    <row r="139" spans="1:64" x14ac:dyDescent="0.25">
      <c r="A139">
        <v>2015</v>
      </c>
      <c r="B139" t="s">
        <v>407</v>
      </c>
      <c r="C139" t="s">
        <v>23</v>
      </c>
      <c r="D139" s="15">
        <v>63090</v>
      </c>
      <c r="E139" t="s">
        <v>255</v>
      </c>
      <c r="F139" t="s">
        <v>816</v>
      </c>
      <c r="G139" t="s">
        <v>230</v>
      </c>
      <c r="I139" t="s">
        <v>736</v>
      </c>
      <c r="J139">
        <v>2014</v>
      </c>
      <c r="K139">
        <f t="shared" si="45"/>
        <v>1</v>
      </c>
      <c r="L139" t="s">
        <v>737</v>
      </c>
      <c r="M139" t="s">
        <v>737</v>
      </c>
      <c r="N139" t="s">
        <v>746</v>
      </c>
      <c r="AL139" s="11"/>
      <c r="AM139" s="11"/>
      <c r="AN139" s="11">
        <f t="shared" si="46"/>
        <v>0</v>
      </c>
      <c r="BF139" s="11"/>
      <c r="BG139" s="11"/>
      <c r="BH139" s="11"/>
      <c r="BI139" s="11"/>
      <c r="BL139" t="s">
        <v>587</v>
      </c>
    </row>
    <row r="140" spans="1:64" x14ac:dyDescent="0.25">
      <c r="A140">
        <v>2015</v>
      </c>
      <c r="B140" t="s">
        <v>403</v>
      </c>
      <c r="C140" t="s">
        <v>48</v>
      </c>
      <c r="D140" s="15">
        <v>52556</v>
      </c>
      <c r="E140" t="s">
        <v>255</v>
      </c>
      <c r="F140" t="s">
        <v>816</v>
      </c>
      <c r="G140" t="s">
        <v>224</v>
      </c>
      <c r="I140" t="s">
        <v>224</v>
      </c>
      <c r="J140">
        <v>2014</v>
      </c>
      <c r="K140">
        <f t="shared" si="45"/>
        <v>1</v>
      </c>
      <c r="L140" t="s">
        <v>737</v>
      </c>
      <c r="M140" t="s">
        <v>737</v>
      </c>
      <c r="N140" t="s">
        <v>746</v>
      </c>
      <c r="AL140" s="11"/>
      <c r="AM140" s="11"/>
      <c r="AN140" s="11">
        <f t="shared" si="46"/>
        <v>0</v>
      </c>
      <c r="BF140" s="11"/>
      <c r="BG140" s="11"/>
      <c r="BH140" s="11"/>
      <c r="BI140" s="11"/>
    </row>
    <row r="141" spans="1:64" x14ac:dyDescent="0.25">
      <c r="A141">
        <v>2015</v>
      </c>
      <c r="B141" t="s">
        <v>459</v>
      </c>
      <c r="C141" t="s">
        <v>28</v>
      </c>
      <c r="D141" s="15">
        <v>61739</v>
      </c>
      <c r="E141" t="s">
        <v>257</v>
      </c>
      <c r="F141" t="s">
        <v>816</v>
      </c>
      <c r="G141" t="s">
        <v>230</v>
      </c>
      <c r="I141" t="s">
        <v>736</v>
      </c>
      <c r="J141">
        <v>2004</v>
      </c>
      <c r="K141">
        <f t="shared" si="45"/>
        <v>11</v>
      </c>
      <c r="L141" t="s">
        <v>740</v>
      </c>
      <c r="M141" t="s">
        <v>743</v>
      </c>
      <c r="N141" t="s">
        <v>744</v>
      </c>
      <c r="O141" s="2">
        <v>103000</v>
      </c>
      <c r="P141" s="2">
        <v>103000</v>
      </c>
      <c r="Q141" s="2">
        <v>1100</v>
      </c>
      <c r="S141" s="5">
        <f t="shared" ref="S141:S162" si="47">SUM(T141:AJ141)</f>
        <v>100</v>
      </c>
      <c r="T141" s="5">
        <v>80</v>
      </c>
      <c r="U141" s="5">
        <v>0</v>
      </c>
      <c r="V141" s="5">
        <v>10</v>
      </c>
      <c r="W141" s="5">
        <v>0</v>
      </c>
      <c r="X141" s="5">
        <v>0</v>
      </c>
      <c r="Y141" s="5">
        <v>5</v>
      </c>
      <c r="Z141" s="5">
        <v>5</v>
      </c>
      <c r="AA141" s="5">
        <v>0</v>
      </c>
      <c r="AB141" s="5">
        <v>0</v>
      </c>
      <c r="AC141" s="5">
        <v>0</v>
      </c>
      <c r="AD141" s="5"/>
      <c r="AE141" s="5">
        <v>0</v>
      </c>
      <c r="AF141" s="5">
        <v>0</v>
      </c>
      <c r="AG141" s="5"/>
      <c r="AH141" s="5">
        <v>0</v>
      </c>
      <c r="AI141" s="5"/>
      <c r="AJ141" s="5">
        <v>0</v>
      </c>
      <c r="AK141" s="5"/>
      <c r="AL141" s="11">
        <f t="shared" ref="AL141:AL162" si="48">V141+W141</f>
        <v>10</v>
      </c>
      <c r="AM141" s="11">
        <f t="shared" ref="AM141:AM162" si="49">SUM(Z141:AF141)+AH141+AJ141</f>
        <v>5</v>
      </c>
      <c r="AN141" s="11">
        <f t="shared" si="46"/>
        <v>100</v>
      </c>
      <c r="AO141" s="11">
        <v>0</v>
      </c>
      <c r="AP141" s="11">
        <v>0</v>
      </c>
      <c r="AQ141" s="11">
        <v>0</v>
      </c>
      <c r="AR141" s="11">
        <v>100</v>
      </c>
      <c r="AS141" s="11">
        <v>0</v>
      </c>
      <c r="AU141" s="11">
        <v>0</v>
      </c>
      <c r="AV141" s="11">
        <v>0</v>
      </c>
      <c r="AW141" s="11">
        <v>0</v>
      </c>
      <c r="AX141" s="11">
        <v>0</v>
      </c>
      <c r="AY141" s="11">
        <v>0</v>
      </c>
      <c r="AZ141" s="11">
        <v>0</v>
      </c>
      <c r="BB141" s="11">
        <v>0</v>
      </c>
      <c r="BF141" s="11">
        <f t="shared" ref="BF141:BF162" si="50">SUM(AP141:AQ141)</f>
        <v>0</v>
      </c>
      <c r="BG141" s="11">
        <f t="shared" ref="BG141:BG162" si="51">SUM(AS141:AT141)</f>
        <v>0</v>
      </c>
      <c r="BH141" s="11">
        <f t="shared" ref="BH141:BH162" si="52">SUM(AV141:BA141)</f>
        <v>0</v>
      </c>
      <c r="BI141" s="11">
        <f t="shared" ref="BI141:BI162" si="53">SUM(BB141+BD141)</f>
        <v>0</v>
      </c>
      <c r="BL141" t="s">
        <v>588</v>
      </c>
    </row>
    <row r="142" spans="1:64" x14ac:dyDescent="0.25">
      <c r="A142">
        <v>2015</v>
      </c>
      <c r="B142" t="s">
        <v>514</v>
      </c>
      <c r="C142" t="s">
        <v>65</v>
      </c>
      <c r="D142" s="15">
        <v>14057</v>
      </c>
      <c r="E142" t="s">
        <v>261</v>
      </c>
      <c r="F142" t="s">
        <v>817</v>
      </c>
      <c r="G142" t="s">
        <v>227</v>
      </c>
      <c r="I142" t="s">
        <v>733</v>
      </c>
      <c r="J142">
        <v>1957</v>
      </c>
      <c r="K142">
        <f t="shared" si="45"/>
        <v>58</v>
      </c>
      <c r="L142" t="s">
        <v>742</v>
      </c>
      <c r="M142" t="s">
        <v>743</v>
      </c>
      <c r="N142" t="s">
        <v>744</v>
      </c>
      <c r="O142" s="2">
        <v>8444194</v>
      </c>
      <c r="P142" s="2">
        <v>6879345</v>
      </c>
      <c r="Q142" s="2">
        <v>7009821</v>
      </c>
      <c r="R142" s="3">
        <v>0.91895944681043562</v>
      </c>
      <c r="S142" s="5">
        <f t="shared" si="47"/>
        <v>100</v>
      </c>
      <c r="T142" s="11">
        <v>97.741979796041633</v>
      </c>
      <c r="U142" s="11">
        <v>0</v>
      </c>
      <c r="V142" s="11">
        <v>0</v>
      </c>
      <c r="W142" s="11">
        <v>0</v>
      </c>
      <c r="X142" s="11">
        <v>0</v>
      </c>
      <c r="Y142" s="11">
        <v>0</v>
      </c>
      <c r="Z142" s="11">
        <v>0</v>
      </c>
      <c r="AA142" s="11">
        <v>0</v>
      </c>
      <c r="AB142" s="11">
        <v>0</v>
      </c>
      <c r="AC142" s="11">
        <v>0</v>
      </c>
      <c r="AD142" s="11"/>
      <c r="AE142" s="11">
        <v>0</v>
      </c>
      <c r="AF142" s="11">
        <v>2.2580202039583712</v>
      </c>
      <c r="AG142" s="11"/>
      <c r="AH142" s="11">
        <v>0</v>
      </c>
      <c r="AI142" s="11">
        <v>0</v>
      </c>
      <c r="AJ142" s="11">
        <v>0</v>
      </c>
      <c r="AL142" s="11">
        <f t="shared" si="48"/>
        <v>0</v>
      </c>
      <c r="AM142" s="11">
        <f t="shared" si="49"/>
        <v>2.2580202039583712</v>
      </c>
      <c r="AN142" s="11">
        <f t="shared" si="46"/>
        <v>100</v>
      </c>
      <c r="AO142" s="11">
        <v>0</v>
      </c>
      <c r="AP142" s="11">
        <v>39</v>
      </c>
      <c r="AQ142" s="11">
        <v>1</v>
      </c>
      <c r="AR142" s="11">
        <v>0</v>
      </c>
      <c r="AS142" s="11">
        <v>58</v>
      </c>
      <c r="AU142" s="11">
        <v>2</v>
      </c>
      <c r="AV142" s="11">
        <v>0</v>
      </c>
      <c r="AW142" s="11">
        <v>0</v>
      </c>
      <c r="AX142" s="11">
        <v>0</v>
      </c>
      <c r="AY142" s="11">
        <v>0</v>
      </c>
      <c r="AZ142" s="11">
        <v>0</v>
      </c>
      <c r="BB142" s="11">
        <v>0</v>
      </c>
      <c r="BF142" s="11">
        <f t="shared" si="50"/>
        <v>40</v>
      </c>
      <c r="BG142" s="11">
        <f t="shared" si="51"/>
        <v>58</v>
      </c>
      <c r="BH142" s="11">
        <f t="shared" si="52"/>
        <v>0</v>
      </c>
      <c r="BI142" s="11">
        <f t="shared" si="53"/>
        <v>0</v>
      </c>
      <c r="BL142" t="s">
        <v>588</v>
      </c>
    </row>
    <row r="143" spans="1:64" x14ac:dyDescent="0.25">
      <c r="A143">
        <v>2015</v>
      </c>
      <c r="B143" t="s">
        <v>522</v>
      </c>
      <c r="C143" t="s">
        <v>42</v>
      </c>
      <c r="D143" s="15">
        <v>17229</v>
      </c>
      <c r="E143" t="s">
        <v>261</v>
      </c>
      <c r="F143" t="s">
        <v>817</v>
      </c>
      <c r="G143" t="s">
        <v>227</v>
      </c>
      <c r="I143" t="s">
        <v>733</v>
      </c>
      <c r="J143">
        <v>1988</v>
      </c>
      <c r="K143">
        <f t="shared" si="45"/>
        <v>27</v>
      </c>
      <c r="L143" t="s">
        <v>742</v>
      </c>
      <c r="M143" t="s">
        <v>743</v>
      </c>
      <c r="N143" t="s">
        <v>744</v>
      </c>
      <c r="O143" s="2">
        <v>3381997</v>
      </c>
      <c r="P143" s="2">
        <v>3100000</v>
      </c>
      <c r="Q143" s="2">
        <v>3231253</v>
      </c>
      <c r="R143" s="3">
        <v>1.0576582625590738</v>
      </c>
      <c r="S143" s="5">
        <f t="shared" si="47"/>
        <v>100</v>
      </c>
      <c r="T143" s="5">
        <v>98</v>
      </c>
      <c r="U143" s="5">
        <v>0</v>
      </c>
      <c r="V143" s="5">
        <v>0</v>
      </c>
      <c r="W143" s="5">
        <v>0</v>
      </c>
      <c r="X143" s="5">
        <v>0</v>
      </c>
      <c r="Y143" s="5">
        <v>2</v>
      </c>
      <c r="Z143" s="5">
        <v>0</v>
      </c>
      <c r="AA143" s="5">
        <v>0</v>
      </c>
      <c r="AB143" s="5">
        <v>0</v>
      </c>
      <c r="AC143" s="5">
        <v>0</v>
      </c>
      <c r="AD143" s="5"/>
      <c r="AE143" s="5">
        <v>0</v>
      </c>
      <c r="AF143" s="5">
        <v>0</v>
      </c>
      <c r="AG143" s="5"/>
      <c r="AH143" s="5">
        <v>0</v>
      </c>
      <c r="AI143" s="5"/>
      <c r="AJ143" s="5">
        <v>0</v>
      </c>
      <c r="AK143" s="5"/>
      <c r="AL143" s="11">
        <f t="shared" si="48"/>
        <v>0</v>
      </c>
      <c r="AM143" s="11">
        <f t="shared" si="49"/>
        <v>0</v>
      </c>
      <c r="AN143" s="11">
        <f t="shared" si="46"/>
        <v>100</v>
      </c>
      <c r="AO143" s="11">
        <v>18</v>
      </c>
      <c r="AP143" s="11">
        <v>5</v>
      </c>
      <c r="AQ143" s="11">
        <v>36</v>
      </c>
      <c r="AR143" s="11">
        <v>28</v>
      </c>
      <c r="AS143" s="11">
        <v>12</v>
      </c>
      <c r="AU143" s="11">
        <v>1</v>
      </c>
      <c r="AV143" s="11">
        <v>0</v>
      </c>
      <c r="AW143" s="11">
        <v>0</v>
      </c>
      <c r="AX143" s="11">
        <v>0</v>
      </c>
      <c r="AY143" s="11">
        <v>0</v>
      </c>
      <c r="AZ143" s="11">
        <v>0</v>
      </c>
      <c r="BB143" s="11">
        <v>0</v>
      </c>
      <c r="BF143" s="11">
        <f t="shared" si="50"/>
        <v>41</v>
      </c>
      <c r="BG143" s="11">
        <f t="shared" si="51"/>
        <v>12</v>
      </c>
      <c r="BH143" s="11">
        <f t="shared" si="52"/>
        <v>0</v>
      </c>
      <c r="BI143" s="11">
        <f t="shared" si="53"/>
        <v>0</v>
      </c>
      <c r="BL143" t="s">
        <v>588</v>
      </c>
    </row>
    <row r="144" spans="1:64" x14ac:dyDescent="0.25">
      <c r="A144">
        <v>2015</v>
      </c>
      <c r="B144" t="s">
        <v>526</v>
      </c>
      <c r="C144" t="s">
        <v>42</v>
      </c>
      <c r="D144" s="15">
        <v>15206</v>
      </c>
      <c r="E144" t="s">
        <v>261</v>
      </c>
      <c r="F144" t="s">
        <v>817</v>
      </c>
      <c r="G144" t="s">
        <v>227</v>
      </c>
      <c r="I144" t="s">
        <v>733</v>
      </c>
      <c r="J144">
        <v>1999</v>
      </c>
      <c r="K144">
        <f t="shared" ref="K144:K175" si="54">2015-J144</f>
        <v>16</v>
      </c>
      <c r="L144" t="s">
        <v>741</v>
      </c>
      <c r="M144" t="s">
        <v>743</v>
      </c>
      <c r="N144" t="s">
        <v>746</v>
      </c>
      <c r="O144" s="2">
        <v>1844000</v>
      </c>
      <c r="P144" s="2">
        <v>1837200</v>
      </c>
      <c r="Q144" s="2">
        <v>1800988</v>
      </c>
      <c r="R144" s="3">
        <v>1.0882020113882864</v>
      </c>
      <c r="S144" s="5">
        <f t="shared" si="47"/>
        <v>100</v>
      </c>
      <c r="T144" s="5">
        <v>54</v>
      </c>
      <c r="U144" s="5">
        <v>3</v>
      </c>
      <c r="V144" s="5">
        <v>29</v>
      </c>
      <c r="W144" s="5">
        <v>0</v>
      </c>
      <c r="X144" s="5">
        <v>7</v>
      </c>
      <c r="Y144" s="5">
        <v>2</v>
      </c>
      <c r="Z144" s="5">
        <v>1</v>
      </c>
      <c r="AA144" s="5">
        <v>0</v>
      </c>
      <c r="AB144" s="5">
        <v>1</v>
      </c>
      <c r="AC144" s="5">
        <v>2</v>
      </c>
      <c r="AD144" s="5"/>
      <c r="AE144" s="5">
        <v>1</v>
      </c>
      <c r="AF144" s="5">
        <v>0</v>
      </c>
      <c r="AG144" s="5"/>
      <c r="AH144" s="5">
        <v>0</v>
      </c>
      <c r="AI144" s="5"/>
      <c r="AJ144" s="5">
        <v>0</v>
      </c>
      <c r="AK144" s="5"/>
      <c r="AL144" s="11">
        <f t="shared" si="48"/>
        <v>29</v>
      </c>
      <c r="AM144" s="11">
        <f t="shared" si="49"/>
        <v>5</v>
      </c>
      <c r="AN144" s="11">
        <f t="shared" si="46"/>
        <v>100</v>
      </c>
      <c r="AO144" s="11">
        <v>39</v>
      </c>
      <c r="AP144" s="11">
        <v>0</v>
      </c>
      <c r="AQ144" s="11">
        <v>15</v>
      </c>
      <c r="AR144" s="11">
        <v>44</v>
      </c>
      <c r="AS144" s="11">
        <v>0</v>
      </c>
      <c r="AU144" s="11">
        <v>0</v>
      </c>
      <c r="AV144" s="11">
        <v>0</v>
      </c>
      <c r="AW144" s="11">
        <v>1</v>
      </c>
      <c r="AX144" s="11">
        <v>1</v>
      </c>
      <c r="AY144" s="11">
        <v>0</v>
      </c>
      <c r="AZ144" s="11">
        <v>0</v>
      </c>
      <c r="BB144" s="11">
        <v>0</v>
      </c>
      <c r="BF144" s="11">
        <f t="shared" si="50"/>
        <v>15</v>
      </c>
      <c r="BG144" s="11">
        <f t="shared" si="51"/>
        <v>0</v>
      </c>
      <c r="BH144" s="11">
        <f t="shared" si="52"/>
        <v>2</v>
      </c>
      <c r="BI144" s="11">
        <f t="shared" si="53"/>
        <v>0</v>
      </c>
      <c r="BL144" t="s">
        <v>588</v>
      </c>
    </row>
    <row r="145" spans="1:64" x14ac:dyDescent="0.25">
      <c r="A145">
        <v>2015</v>
      </c>
      <c r="B145" t="s">
        <v>467</v>
      </c>
      <c r="C145" t="s">
        <v>42</v>
      </c>
      <c r="D145" s="15">
        <v>16335</v>
      </c>
      <c r="E145" t="s">
        <v>261</v>
      </c>
      <c r="F145" t="s">
        <v>817</v>
      </c>
      <c r="G145" t="s">
        <v>735</v>
      </c>
      <c r="I145" t="s">
        <v>733</v>
      </c>
      <c r="J145">
        <v>1870</v>
      </c>
      <c r="K145">
        <f t="shared" si="54"/>
        <v>145</v>
      </c>
      <c r="L145" t="s">
        <v>742</v>
      </c>
      <c r="M145" t="s">
        <v>743</v>
      </c>
      <c r="N145" t="s">
        <v>745</v>
      </c>
      <c r="O145" s="2">
        <v>404233</v>
      </c>
      <c r="P145" s="2">
        <v>354924</v>
      </c>
      <c r="Q145" s="2">
        <v>121250</v>
      </c>
      <c r="R145" s="3">
        <v>0.3320455034596384</v>
      </c>
      <c r="S145" s="5">
        <f t="shared" si="47"/>
        <v>100</v>
      </c>
      <c r="T145" s="5">
        <v>25</v>
      </c>
      <c r="U145" s="5">
        <v>3</v>
      </c>
      <c r="V145" s="5">
        <v>10</v>
      </c>
      <c r="W145" s="5">
        <v>0</v>
      </c>
      <c r="X145" s="5">
        <v>12</v>
      </c>
      <c r="Y145" s="5">
        <v>10</v>
      </c>
      <c r="Z145" s="5">
        <v>3</v>
      </c>
      <c r="AA145" s="5">
        <v>5</v>
      </c>
      <c r="AB145" s="5">
        <v>2</v>
      </c>
      <c r="AC145" s="5">
        <v>10</v>
      </c>
      <c r="AD145" s="5"/>
      <c r="AE145" s="5">
        <v>0</v>
      </c>
      <c r="AF145" s="5">
        <v>20</v>
      </c>
      <c r="AG145" s="5" t="s">
        <v>561</v>
      </c>
      <c r="AH145" s="5">
        <v>0</v>
      </c>
      <c r="AI145" s="5"/>
      <c r="AJ145" s="5">
        <v>0</v>
      </c>
      <c r="AK145" s="5"/>
      <c r="AL145" s="11">
        <f t="shared" si="48"/>
        <v>10</v>
      </c>
      <c r="AM145" s="11">
        <f t="shared" si="49"/>
        <v>40</v>
      </c>
      <c r="AN145" s="11">
        <f t="shared" si="46"/>
        <v>100</v>
      </c>
      <c r="AO145" s="11">
        <v>81</v>
      </c>
      <c r="AP145" s="11">
        <v>1</v>
      </c>
      <c r="AQ145" s="11">
        <v>15</v>
      </c>
      <c r="AR145" s="11">
        <v>1</v>
      </c>
      <c r="AS145" s="11">
        <v>0</v>
      </c>
      <c r="AU145" s="11">
        <v>0</v>
      </c>
      <c r="AV145" s="11">
        <v>0</v>
      </c>
      <c r="AW145" s="11">
        <v>0</v>
      </c>
      <c r="AX145" s="11">
        <v>0</v>
      </c>
      <c r="AY145" s="11">
        <v>2</v>
      </c>
      <c r="AZ145" s="11">
        <v>0</v>
      </c>
      <c r="BB145" s="11">
        <v>0</v>
      </c>
      <c r="BF145" s="11">
        <f t="shared" si="50"/>
        <v>16</v>
      </c>
      <c r="BG145" s="11">
        <f t="shared" si="51"/>
        <v>0</v>
      </c>
      <c r="BH145" s="11">
        <f t="shared" si="52"/>
        <v>2</v>
      </c>
      <c r="BI145" s="11">
        <f t="shared" si="53"/>
        <v>0</v>
      </c>
      <c r="BL145" t="s">
        <v>587</v>
      </c>
    </row>
    <row r="146" spans="1:64" x14ac:dyDescent="0.25">
      <c r="A146">
        <v>2015</v>
      </c>
      <c r="B146" t="s">
        <v>536</v>
      </c>
      <c r="C146" t="s">
        <v>30</v>
      </c>
      <c r="D146" s="15">
        <v>59821</v>
      </c>
      <c r="E146" t="s">
        <v>254</v>
      </c>
      <c r="F146" t="s">
        <v>818</v>
      </c>
      <c r="G146" t="s">
        <v>227</v>
      </c>
      <c r="I146" t="s">
        <v>733</v>
      </c>
      <c r="J146">
        <v>2003</v>
      </c>
      <c r="K146">
        <f t="shared" si="54"/>
        <v>12</v>
      </c>
      <c r="L146" t="s">
        <v>740</v>
      </c>
      <c r="M146" t="s">
        <v>743</v>
      </c>
      <c r="N146" t="s">
        <v>746</v>
      </c>
      <c r="O146" s="2">
        <v>1660064</v>
      </c>
      <c r="P146" s="2">
        <v>1656046</v>
      </c>
      <c r="Q146" s="2">
        <v>1559906.2</v>
      </c>
      <c r="R146" s="3">
        <v>1.178846998308499</v>
      </c>
      <c r="S146" s="5">
        <f t="shared" si="47"/>
        <v>100</v>
      </c>
      <c r="T146" s="5">
        <v>46</v>
      </c>
      <c r="U146" s="5">
        <v>5</v>
      </c>
      <c r="V146" s="5">
        <v>4</v>
      </c>
      <c r="W146" s="5">
        <v>0</v>
      </c>
      <c r="X146" s="5">
        <v>19</v>
      </c>
      <c r="Y146" s="5">
        <v>21</v>
      </c>
      <c r="Z146" s="5">
        <v>3</v>
      </c>
      <c r="AA146" s="5">
        <v>0</v>
      </c>
      <c r="AB146" s="5">
        <v>0</v>
      </c>
      <c r="AC146" s="5">
        <v>2</v>
      </c>
      <c r="AD146" s="5"/>
      <c r="AE146" s="5">
        <v>0</v>
      </c>
      <c r="AF146" s="5">
        <v>0</v>
      </c>
      <c r="AG146" s="5"/>
      <c r="AH146" s="5">
        <v>0</v>
      </c>
      <c r="AI146" s="5"/>
      <c r="AJ146" s="5">
        <v>0</v>
      </c>
      <c r="AK146" s="5"/>
      <c r="AL146" s="11">
        <f t="shared" si="48"/>
        <v>4</v>
      </c>
      <c r="AM146" s="11">
        <f t="shared" si="49"/>
        <v>5</v>
      </c>
      <c r="AN146" s="11">
        <f t="shared" si="46"/>
        <v>100</v>
      </c>
      <c r="AO146" s="11">
        <v>8</v>
      </c>
      <c r="AP146" s="11">
        <v>23</v>
      </c>
      <c r="AQ146" s="11">
        <v>42</v>
      </c>
      <c r="AR146" s="11">
        <v>16</v>
      </c>
      <c r="AS146" s="11">
        <v>4</v>
      </c>
      <c r="AU146" s="11">
        <v>0</v>
      </c>
      <c r="AV146" s="11">
        <v>0</v>
      </c>
      <c r="AW146" s="11">
        <v>3</v>
      </c>
      <c r="AX146" s="11">
        <v>3</v>
      </c>
      <c r="AY146" s="11">
        <v>1</v>
      </c>
      <c r="AZ146" s="11">
        <v>0</v>
      </c>
      <c r="BB146" s="11">
        <v>0</v>
      </c>
      <c r="BF146" s="11">
        <f t="shared" si="50"/>
        <v>65</v>
      </c>
      <c r="BG146" s="11">
        <f t="shared" si="51"/>
        <v>4</v>
      </c>
      <c r="BH146" s="11">
        <f t="shared" si="52"/>
        <v>7</v>
      </c>
      <c r="BI146" s="11">
        <f t="shared" si="53"/>
        <v>0</v>
      </c>
      <c r="BL146" t="s">
        <v>587</v>
      </c>
    </row>
    <row r="147" spans="1:64" x14ac:dyDescent="0.25">
      <c r="A147">
        <v>2015</v>
      </c>
      <c r="B147" t="s">
        <v>497</v>
      </c>
      <c r="C147" t="s">
        <v>101</v>
      </c>
      <c r="D147" s="13">
        <v>1945</v>
      </c>
      <c r="E147" t="s">
        <v>258</v>
      </c>
      <c r="F147" t="s">
        <v>817</v>
      </c>
      <c r="G147" t="s">
        <v>239</v>
      </c>
      <c r="I147" t="s">
        <v>733</v>
      </c>
      <c r="J147">
        <v>1993</v>
      </c>
      <c r="K147">
        <f t="shared" si="54"/>
        <v>22</v>
      </c>
      <c r="L147" t="s">
        <v>742</v>
      </c>
      <c r="M147" t="s">
        <v>743</v>
      </c>
      <c r="N147" t="s">
        <v>745</v>
      </c>
      <c r="O147" s="2">
        <v>529893</v>
      </c>
      <c r="P147" s="2">
        <v>471819.94</v>
      </c>
      <c r="Q147" s="2">
        <v>529892.59</v>
      </c>
      <c r="R147" s="3">
        <v>1.1070000626730303</v>
      </c>
      <c r="S147" s="5">
        <f t="shared" si="47"/>
        <v>100</v>
      </c>
      <c r="T147" s="11">
        <v>86.269687966133873</v>
      </c>
      <c r="U147" s="11">
        <v>0.84778104121669795</v>
      </c>
      <c r="V147" s="11">
        <v>0</v>
      </c>
      <c r="W147" s="11">
        <v>0</v>
      </c>
      <c r="X147" s="11">
        <v>4.6284288027335165</v>
      </c>
      <c r="Y147" s="11">
        <v>4.0742449333531763</v>
      </c>
      <c r="Z147" s="11">
        <v>0.21194526030417449</v>
      </c>
      <c r="AA147" s="11">
        <v>3.3479403180798166</v>
      </c>
      <c r="AB147" s="11">
        <v>0</v>
      </c>
      <c r="AC147" s="11">
        <v>0.31791789045626173</v>
      </c>
      <c r="AD147" s="11"/>
      <c r="AE147" s="11">
        <v>0</v>
      </c>
      <c r="AF147" s="11">
        <v>0.12716715618250471</v>
      </c>
      <c r="AG147" s="11"/>
      <c r="AH147" s="11">
        <v>8.4778104121669806E-2</v>
      </c>
      <c r="AI147" s="11"/>
      <c r="AJ147" s="11">
        <v>9.0108527418319789E-2</v>
      </c>
      <c r="AL147" s="11">
        <f t="shared" si="48"/>
        <v>0</v>
      </c>
      <c r="AM147" s="11">
        <f t="shared" si="49"/>
        <v>4.1798572565627463</v>
      </c>
      <c r="AN147" s="11">
        <f t="shared" si="46"/>
        <v>100</v>
      </c>
      <c r="AO147" s="9">
        <v>100</v>
      </c>
      <c r="AP147" s="9">
        <v>0</v>
      </c>
      <c r="AQ147" s="9">
        <v>0</v>
      </c>
      <c r="AR147" s="9">
        <v>0</v>
      </c>
      <c r="AS147" s="9">
        <v>0</v>
      </c>
      <c r="AT147" s="9">
        <v>0</v>
      </c>
      <c r="AU147" s="9">
        <v>0</v>
      </c>
      <c r="AV147" s="9">
        <v>0</v>
      </c>
      <c r="AW147" s="9">
        <v>0</v>
      </c>
      <c r="AX147" s="9">
        <v>0</v>
      </c>
      <c r="AY147" s="9">
        <v>0</v>
      </c>
      <c r="AZ147" s="9">
        <v>0</v>
      </c>
      <c r="BA147" s="9">
        <v>0</v>
      </c>
      <c r="BB147" s="9">
        <v>0</v>
      </c>
      <c r="BC147" s="9"/>
      <c r="BD147" s="9">
        <v>0</v>
      </c>
      <c r="BF147" s="11">
        <f t="shared" si="50"/>
        <v>0</v>
      </c>
      <c r="BG147" s="11">
        <f t="shared" si="51"/>
        <v>0</v>
      </c>
      <c r="BH147" s="11">
        <f t="shared" si="52"/>
        <v>0</v>
      </c>
      <c r="BI147" s="11">
        <f t="shared" si="53"/>
        <v>0</v>
      </c>
      <c r="BL147" t="s">
        <v>588</v>
      </c>
    </row>
    <row r="148" spans="1:64" x14ac:dyDescent="0.25">
      <c r="A148">
        <v>2015</v>
      </c>
      <c r="B148" t="s">
        <v>529</v>
      </c>
      <c r="C148" t="s">
        <v>53</v>
      </c>
      <c r="D148" s="15">
        <v>5150</v>
      </c>
      <c r="E148" t="s">
        <v>258</v>
      </c>
      <c r="F148" t="s">
        <v>817</v>
      </c>
      <c r="G148" t="s">
        <v>232</v>
      </c>
      <c r="I148" t="s">
        <v>736</v>
      </c>
      <c r="J148">
        <v>1978</v>
      </c>
      <c r="K148">
        <f t="shared" si="54"/>
        <v>37</v>
      </c>
      <c r="L148" t="s">
        <v>742</v>
      </c>
      <c r="M148" t="s">
        <v>743</v>
      </c>
      <c r="N148" t="s">
        <v>744</v>
      </c>
      <c r="O148" s="2">
        <v>70000000</v>
      </c>
      <c r="P148" s="2">
        <v>69500000</v>
      </c>
      <c r="Q148" s="2">
        <v>69342000</v>
      </c>
      <c r="R148" s="3">
        <v>1.0965942</v>
      </c>
      <c r="S148" s="5">
        <f t="shared" si="47"/>
        <v>100</v>
      </c>
      <c r="T148" s="11">
        <v>51.079136690647488</v>
      </c>
      <c r="U148" s="11">
        <v>0</v>
      </c>
      <c r="V148" s="11">
        <v>19.136690647482013</v>
      </c>
      <c r="W148" s="11">
        <v>16.258992805755394</v>
      </c>
      <c r="X148" s="11">
        <v>12.086330935251798</v>
      </c>
      <c r="Y148" s="11">
        <v>0.35971223021582738</v>
      </c>
      <c r="Z148" s="11">
        <v>7.0503597122302156E-2</v>
      </c>
      <c r="AA148" s="11">
        <v>0</v>
      </c>
      <c r="AB148" s="11">
        <v>1.4388489208633094E-3</v>
      </c>
      <c r="AC148" s="11">
        <v>0.34532374100719426</v>
      </c>
      <c r="AD148" s="11"/>
      <c r="AE148" s="11">
        <v>1.4388489208633093E-2</v>
      </c>
      <c r="AF148" s="11">
        <v>0.64748201438848918</v>
      </c>
      <c r="AG148" s="11"/>
      <c r="AH148" s="11">
        <v>0</v>
      </c>
      <c r="AI148" s="11">
        <v>0</v>
      </c>
      <c r="AJ148" s="11">
        <v>0</v>
      </c>
      <c r="AL148" s="11">
        <f t="shared" si="48"/>
        <v>35.39568345323741</v>
      </c>
      <c r="AM148" s="11">
        <f t="shared" si="49"/>
        <v>1.079136690647482</v>
      </c>
      <c r="AN148" s="11">
        <f t="shared" si="46"/>
        <v>100</v>
      </c>
      <c r="AO148" s="11">
        <v>1</v>
      </c>
      <c r="AP148" s="11">
        <v>0</v>
      </c>
      <c r="AQ148" s="11">
        <v>21</v>
      </c>
      <c r="AR148" s="11">
        <v>55</v>
      </c>
      <c r="AS148" s="11">
        <v>1</v>
      </c>
      <c r="AU148" s="11">
        <v>1</v>
      </c>
      <c r="AV148" s="11">
        <v>0</v>
      </c>
      <c r="AW148" s="11">
        <v>3</v>
      </c>
      <c r="AX148" s="11">
        <v>11</v>
      </c>
      <c r="AY148" s="11">
        <v>4</v>
      </c>
      <c r="AZ148" s="11">
        <v>3</v>
      </c>
      <c r="BB148" s="11">
        <v>0</v>
      </c>
      <c r="BF148" s="11">
        <f t="shared" si="50"/>
        <v>21</v>
      </c>
      <c r="BG148" s="11">
        <f t="shared" si="51"/>
        <v>1</v>
      </c>
      <c r="BH148" s="11">
        <f t="shared" si="52"/>
        <v>21</v>
      </c>
      <c r="BI148" s="11">
        <f t="shared" si="53"/>
        <v>0</v>
      </c>
      <c r="BL148" t="s">
        <v>588</v>
      </c>
    </row>
    <row r="149" spans="1:64" x14ac:dyDescent="0.25">
      <c r="A149">
        <v>2015</v>
      </c>
      <c r="B149" t="s">
        <v>507</v>
      </c>
      <c r="C149" t="s">
        <v>101</v>
      </c>
      <c r="D149" s="13">
        <v>2762</v>
      </c>
      <c r="E149" t="s">
        <v>258</v>
      </c>
      <c r="F149" t="s">
        <v>817</v>
      </c>
      <c r="G149" t="s">
        <v>224</v>
      </c>
      <c r="I149" t="s">
        <v>224</v>
      </c>
      <c r="J149">
        <v>1997</v>
      </c>
      <c r="K149">
        <f t="shared" si="54"/>
        <v>18</v>
      </c>
      <c r="L149" t="s">
        <v>741</v>
      </c>
      <c r="M149" t="s">
        <v>743</v>
      </c>
      <c r="N149" t="s">
        <v>744</v>
      </c>
      <c r="O149" s="2">
        <v>5287562</v>
      </c>
      <c r="P149" s="2">
        <v>4821996</v>
      </c>
      <c r="Q149" s="2">
        <v>917885</v>
      </c>
      <c r="R149" s="3">
        <v>0.19216771264336946</v>
      </c>
      <c r="S149" s="5">
        <f t="shared" si="47"/>
        <v>100</v>
      </c>
      <c r="T149" s="11">
        <v>96.5599100455496</v>
      </c>
      <c r="U149" s="11">
        <v>0</v>
      </c>
      <c r="V149" s="11">
        <v>0</v>
      </c>
      <c r="W149" s="11">
        <v>0</v>
      </c>
      <c r="X149" s="11">
        <v>0</v>
      </c>
      <c r="Y149" s="11">
        <v>0</v>
      </c>
      <c r="Z149" s="11">
        <v>0</v>
      </c>
      <c r="AA149" s="11">
        <v>0</v>
      </c>
      <c r="AB149" s="11">
        <v>0</v>
      </c>
      <c r="AC149" s="11">
        <v>0</v>
      </c>
      <c r="AD149" s="11"/>
      <c r="AE149" s="11">
        <v>0</v>
      </c>
      <c r="AF149" s="11">
        <v>3.4400899544503973</v>
      </c>
      <c r="AG149" s="11"/>
      <c r="AH149" s="11">
        <v>0</v>
      </c>
      <c r="AI149" s="11">
        <v>0</v>
      </c>
      <c r="AJ149" s="11">
        <v>0</v>
      </c>
      <c r="AL149" s="11">
        <f t="shared" si="48"/>
        <v>0</v>
      </c>
      <c r="AM149" s="11">
        <f t="shared" si="49"/>
        <v>3.4400899544503973</v>
      </c>
      <c r="AN149" s="11">
        <f t="shared" si="46"/>
        <v>100</v>
      </c>
      <c r="AO149" s="11">
        <v>0</v>
      </c>
      <c r="AP149" s="11">
        <v>58.5</v>
      </c>
      <c r="AQ149" s="11">
        <v>25</v>
      </c>
      <c r="AR149" s="11">
        <v>0</v>
      </c>
      <c r="AS149" s="11">
        <v>15</v>
      </c>
      <c r="AU149" s="11">
        <v>0</v>
      </c>
      <c r="AV149" s="11">
        <v>0</v>
      </c>
      <c r="AW149" s="11">
        <v>0</v>
      </c>
      <c r="AX149" s="11">
        <v>1.5</v>
      </c>
      <c r="AY149" s="11">
        <v>0</v>
      </c>
      <c r="AZ149" s="11">
        <v>0</v>
      </c>
      <c r="BB149" s="11">
        <v>0</v>
      </c>
      <c r="BF149" s="11">
        <f t="shared" si="50"/>
        <v>83.5</v>
      </c>
      <c r="BG149" s="11">
        <f t="shared" si="51"/>
        <v>15</v>
      </c>
      <c r="BH149" s="11">
        <f t="shared" si="52"/>
        <v>1.5</v>
      </c>
      <c r="BI149" s="11">
        <f t="shared" si="53"/>
        <v>0</v>
      </c>
      <c r="BL149" t="s">
        <v>587</v>
      </c>
    </row>
    <row r="150" spans="1:64" x14ac:dyDescent="0.25">
      <c r="A150">
        <v>2015</v>
      </c>
      <c r="B150" t="s">
        <v>517</v>
      </c>
      <c r="C150" t="s">
        <v>85</v>
      </c>
      <c r="D150" s="13">
        <v>2860</v>
      </c>
      <c r="E150" t="s">
        <v>258</v>
      </c>
      <c r="F150" t="s">
        <v>817</v>
      </c>
      <c r="G150" t="s">
        <v>224</v>
      </c>
      <c r="I150" t="s">
        <v>224</v>
      </c>
      <c r="J150">
        <v>2004</v>
      </c>
      <c r="K150">
        <f t="shared" si="54"/>
        <v>11</v>
      </c>
      <c r="L150" t="s">
        <v>740</v>
      </c>
      <c r="M150" t="s">
        <v>743</v>
      </c>
      <c r="N150" t="s">
        <v>746</v>
      </c>
      <c r="O150" s="2">
        <v>1800240</v>
      </c>
      <c r="P150" s="2">
        <v>1095859</v>
      </c>
      <c r="Q150" s="2">
        <v>1613006</v>
      </c>
      <c r="R150" s="3">
        <v>0.99408014598053585</v>
      </c>
      <c r="S150" s="5">
        <f t="shared" si="47"/>
        <v>100</v>
      </c>
      <c r="T150" s="5">
        <v>55</v>
      </c>
      <c r="U150" s="5">
        <v>2</v>
      </c>
      <c r="V150" s="5">
        <v>3</v>
      </c>
      <c r="W150" s="5">
        <v>1</v>
      </c>
      <c r="X150" s="5">
        <v>20</v>
      </c>
      <c r="Y150" s="5">
        <v>15</v>
      </c>
      <c r="Z150" s="5">
        <v>1</v>
      </c>
      <c r="AA150" s="5">
        <v>0</v>
      </c>
      <c r="AB150" s="5">
        <v>0</v>
      </c>
      <c r="AC150" s="5">
        <v>3</v>
      </c>
      <c r="AD150" s="5"/>
      <c r="AE150" s="5">
        <v>0</v>
      </c>
      <c r="AF150" s="5">
        <v>0</v>
      </c>
      <c r="AG150" s="5"/>
      <c r="AH150" s="5">
        <v>0</v>
      </c>
      <c r="AI150" s="5"/>
      <c r="AJ150" s="5">
        <v>0</v>
      </c>
      <c r="AK150" s="5"/>
      <c r="AL150" s="11">
        <f t="shared" si="48"/>
        <v>4</v>
      </c>
      <c r="AM150" s="11">
        <f t="shared" si="49"/>
        <v>4</v>
      </c>
      <c r="AN150" s="11">
        <f t="shared" si="46"/>
        <v>100</v>
      </c>
      <c r="AO150" s="11">
        <v>15.65</v>
      </c>
      <c r="AP150" s="11">
        <v>0</v>
      </c>
      <c r="AQ150" s="11">
        <v>37</v>
      </c>
      <c r="AR150" s="11">
        <v>42</v>
      </c>
      <c r="AS150" s="11">
        <v>0</v>
      </c>
      <c r="AU150" s="11">
        <v>0</v>
      </c>
      <c r="AV150" s="11">
        <v>0</v>
      </c>
      <c r="AW150" s="11">
        <v>0.6</v>
      </c>
      <c r="AX150" s="11">
        <v>3.75</v>
      </c>
      <c r="AY150" s="11">
        <v>0.3</v>
      </c>
      <c r="AZ150" s="11">
        <v>0.7</v>
      </c>
      <c r="BB150" s="11">
        <v>0</v>
      </c>
      <c r="BF150" s="11">
        <f t="shared" si="50"/>
        <v>37</v>
      </c>
      <c r="BG150" s="11">
        <f t="shared" si="51"/>
        <v>0</v>
      </c>
      <c r="BH150" s="11">
        <f t="shared" si="52"/>
        <v>5.35</v>
      </c>
      <c r="BI150" s="11">
        <f t="shared" si="53"/>
        <v>0</v>
      </c>
      <c r="BL150" t="s">
        <v>588</v>
      </c>
    </row>
    <row r="151" spans="1:64" x14ac:dyDescent="0.25">
      <c r="A151">
        <v>2015</v>
      </c>
      <c r="B151" t="s">
        <v>462</v>
      </c>
      <c r="C151" t="s">
        <v>55</v>
      </c>
      <c r="D151" s="15">
        <v>97720</v>
      </c>
      <c r="E151" t="s">
        <v>253</v>
      </c>
      <c r="F151" t="s">
        <v>818</v>
      </c>
      <c r="G151" t="s">
        <v>227</v>
      </c>
      <c r="I151" t="s">
        <v>733</v>
      </c>
      <c r="J151">
        <v>1986</v>
      </c>
      <c r="K151">
        <f t="shared" si="54"/>
        <v>29</v>
      </c>
      <c r="L151" t="s">
        <v>742</v>
      </c>
      <c r="M151" t="s">
        <v>743</v>
      </c>
      <c r="N151" t="s">
        <v>744</v>
      </c>
      <c r="O151" s="2">
        <v>96000000</v>
      </c>
      <c r="P151" s="2">
        <v>96000000</v>
      </c>
      <c r="Q151" s="2">
        <v>4000000</v>
      </c>
      <c r="R151" s="3">
        <v>4.6124999999999999E-2</v>
      </c>
      <c r="S151" s="5">
        <f t="shared" si="47"/>
        <v>100</v>
      </c>
      <c r="T151" s="5">
        <v>0</v>
      </c>
      <c r="U151" s="5">
        <v>0</v>
      </c>
      <c r="V151" s="5">
        <v>100</v>
      </c>
      <c r="W151" s="5">
        <v>0</v>
      </c>
      <c r="X151" s="5">
        <v>0</v>
      </c>
      <c r="Y151" s="5">
        <v>0</v>
      </c>
      <c r="Z151" s="5">
        <v>0</v>
      </c>
      <c r="AA151" s="5">
        <v>0</v>
      </c>
      <c r="AB151" s="5">
        <v>0</v>
      </c>
      <c r="AC151" s="5">
        <v>0</v>
      </c>
      <c r="AD151" s="5"/>
      <c r="AE151" s="5">
        <v>0</v>
      </c>
      <c r="AF151" s="5">
        <v>0</v>
      </c>
      <c r="AG151" s="5"/>
      <c r="AH151" s="5">
        <v>0</v>
      </c>
      <c r="AI151" s="5"/>
      <c r="AJ151" s="5">
        <v>0</v>
      </c>
      <c r="AK151" s="5"/>
      <c r="AL151" s="11">
        <f t="shared" si="48"/>
        <v>100</v>
      </c>
      <c r="AM151" s="11">
        <f t="shared" si="49"/>
        <v>0</v>
      </c>
      <c r="AN151" s="11">
        <f t="shared" si="46"/>
        <v>100</v>
      </c>
      <c r="AO151" s="11">
        <v>0</v>
      </c>
      <c r="AP151" s="11">
        <v>0</v>
      </c>
      <c r="AQ151" s="11">
        <v>90</v>
      </c>
      <c r="AR151" s="11">
        <v>5</v>
      </c>
      <c r="AS151" s="11">
        <v>0</v>
      </c>
      <c r="AU151" s="11">
        <v>5</v>
      </c>
      <c r="AV151" s="11">
        <v>0</v>
      </c>
      <c r="AW151" s="11">
        <v>0</v>
      </c>
      <c r="AX151" s="11">
        <v>0</v>
      </c>
      <c r="AY151" s="11">
        <v>0</v>
      </c>
      <c r="AZ151" s="11">
        <v>0</v>
      </c>
      <c r="BB151" s="11">
        <v>0</v>
      </c>
      <c r="BF151" s="11">
        <f t="shared" si="50"/>
        <v>90</v>
      </c>
      <c r="BG151" s="11">
        <f t="shared" si="51"/>
        <v>0</v>
      </c>
      <c r="BH151" s="11">
        <f t="shared" si="52"/>
        <v>0</v>
      </c>
      <c r="BI151" s="11">
        <f t="shared" si="53"/>
        <v>0</v>
      </c>
      <c r="BL151" t="s">
        <v>588</v>
      </c>
    </row>
    <row r="152" spans="1:64" x14ac:dyDescent="0.25">
      <c r="A152">
        <v>2015</v>
      </c>
      <c r="B152" t="s">
        <v>461</v>
      </c>
      <c r="C152" t="s">
        <v>32</v>
      </c>
      <c r="D152" s="15">
        <v>90401</v>
      </c>
      <c r="E152" t="s">
        <v>253</v>
      </c>
      <c r="F152" t="s">
        <v>818</v>
      </c>
      <c r="G152" t="s">
        <v>735</v>
      </c>
      <c r="H152" t="s">
        <v>549</v>
      </c>
      <c r="I152" t="s">
        <v>733</v>
      </c>
      <c r="J152">
        <v>1981</v>
      </c>
      <c r="K152">
        <f t="shared" si="54"/>
        <v>34</v>
      </c>
      <c r="L152" t="s">
        <v>742</v>
      </c>
      <c r="M152" t="s">
        <v>743</v>
      </c>
      <c r="N152" t="s">
        <v>746</v>
      </c>
      <c r="O152" s="2">
        <v>16526466</v>
      </c>
      <c r="P152" s="2">
        <v>16526466</v>
      </c>
      <c r="Q152" s="2">
        <v>671945</v>
      </c>
      <c r="R152" s="3">
        <v>4.5009206142438439E-2</v>
      </c>
      <c r="S152" s="5">
        <f t="shared" si="47"/>
        <v>100</v>
      </c>
      <c r="T152" s="5">
        <v>81.7</v>
      </c>
      <c r="U152" s="5">
        <v>0</v>
      </c>
      <c r="V152" s="5">
        <v>0</v>
      </c>
      <c r="W152" s="5">
        <v>0</v>
      </c>
      <c r="X152" s="5">
        <v>0</v>
      </c>
      <c r="Y152" s="5">
        <v>0</v>
      </c>
      <c r="Z152" s="5">
        <v>0</v>
      </c>
      <c r="AA152" s="5">
        <v>0</v>
      </c>
      <c r="AB152" s="5">
        <v>0</v>
      </c>
      <c r="AC152" s="5">
        <v>0</v>
      </c>
      <c r="AD152" s="5"/>
      <c r="AE152" s="5">
        <v>0</v>
      </c>
      <c r="AF152" s="5">
        <v>10.1</v>
      </c>
      <c r="AG152" s="5" t="s">
        <v>559</v>
      </c>
      <c r="AH152" s="5">
        <v>8.1999999999999993</v>
      </c>
      <c r="AI152" s="5" t="s">
        <v>560</v>
      </c>
      <c r="AJ152" s="5">
        <v>0</v>
      </c>
      <c r="AK152" s="5"/>
      <c r="AL152" s="11">
        <f t="shared" si="48"/>
        <v>0</v>
      </c>
      <c r="AM152" s="11">
        <f t="shared" si="49"/>
        <v>18.299999999999997</v>
      </c>
      <c r="AN152" s="11">
        <f t="shared" si="46"/>
        <v>100</v>
      </c>
      <c r="AO152" s="11">
        <v>100</v>
      </c>
      <c r="AP152" s="11">
        <v>0</v>
      </c>
      <c r="AQ152" s="11">
        <v>0</v>
      </c>
      <c r="AR152" s="11">
        <v>0</v>
      </c>
      <c r="AS152" s="11">
        <v>0</v>
      </c>
      <c r="AU152" s="11">
        <v>0</v>
      </c>
      <c r="AV152" s="11">
        <v>0</v>
      </c>
      <c r="AW152" s="11">
        <v>0</v>
      </c>
      <c r="AX152" s="11">
        <v>0</v>
      </c>
      <c r="AY152" s="11">
        <v>0</v>
      </c>
      <c r="AZ152" s="11">
        <v>0</v>
      </c>
      <c r="BB152" s="11">
        <v>0</v>
      </c>
      <c r="BF152" s="11">
        <f t="shared" si="50"/>
        <v>0</v>
      </c>
      <c r="BG152" s="11">
        <f t="shared" si="51"/>
        <v>0</v>
      </c>
      <c r="BH152" s="11">
        <f t="shared" si="52"/>
        <v>0</v>
      </c>
      <c r="BI152" s="11">
        <f t="shared" si="53"/>
        <v>0</v>
      </c>
      <c r="BL152" t="s">
        <v>588</v>
      </c>
    </row>
    <row r="153" spans="1:64" x14ac:dyDescent="0.25">
      <c r="A153">
        <v>2015</v>
      </c>
      <c r="B153" t="s">
        <v>513</v>
      </c>
      <c r="C153" t="s">
        <v>83</v>
      </c>
      <c r="D153" s="15">
        <v>96704</v>
      </c>
      <c r="E153" t="s">
        <v>253</v>
      </c>
      <c r="F153" t="s">
        <v>818</v>
      </c>
      <c r="G153" t="s">
        <v>226</v>
      </c>
      <c r="I153" t="s">
        <v>736</v>
      </c>
      <c r="J153">
        <v>1993</v>
      </c>
      <c r="K153">
        <f t="shared" si="54"/>
        <v>22</v>
      </c>
      <c r="L153" t="s">
        <v>742</v>
      </c>
      <c r="M153" t="s">
        <v>743</v>
      </c>
      <c r="N153" t="s">
        <v>746</v>
      </c>
      <c r="O153" s="2">
        <v>1160000</v>
      </c>
      <c r="P153" s="2">
        <v>1160000</v>
      </c>
      <c r="Q153" s="2">
        <v>947100</v>
      </c>
      <c r="R153" s="3">
        <v>0.90382732758620687</v>
      </c>
      <c r="S153" s="5">
        <f t="shared" si="47"/>
        <v>100</v>
      </c>
      <c r="T153" s="5">
        <v>90</v>
      </c>
      <c r="U153" s="5">
        <v>2</v>
      </c>
      <c r="V153" s="5">
        <v>0</v>
      </c>
      <c r="W153" s="5">
        <v>0</v>
      </c>
      <c r="X153" s="5">
        <v>3</v>
      </c>
      <c r="Y153" s="5">
        <v>4</v>
      </c>
      <c r="Z153" s="5">
        <v>0</v>
      </c>
      <c r="AA153" s="5">
        <v>0</v>
      </c>
      <c r="AB153" s="5">
        <v>0</v>
      </c>
      <c r="AC153" s="5">
        <v>1</v>
      </c>
      <c r="AD153" s="5"/>
      <c r="AE153" s="5">
        <v>0</v>
      </c>
      <c r="AF153" s="5">
        <v>0</v>
      </c>
      <c r="AG153" s="5"/>
      <c r="AH153" s="5">
        <v>0</v>
      </c>
      <c r="AI153" s="5"/>
      <c r="AJ153" s="5">
        <v>0</v>
      </c>
      <c r="AK153" s="5"/>
      <c r="AL153" s="11">
        <f t="shared" si="48"/>
        <v>0</v>
      </c>
      <c r="AM153" s="11">
        <f t="shared" si="49"/>
        <v>1</v>
      </c>
      <c r="AN153" s="11">
        <f t="shared" si="46"/>
        <v>100</v>
      </c>
      <c r="AO153" s="11">
        <v>20</v>
      </c>
      <c r="AP153" s="11">
        <v>20</v>
      </c>
      <c r="AQ153" s="11">
        <v>30</v>
      </c>
      <c r="AR153" s="11">
        <v>25</v>
      </c>
      <c r="AS153" s="11">
        <v>0</v>
      </c>
      <c r="AU153" s="11">
        <v>0</v>
      </c>
      <c r="AV153" s="11">
        <v>0</v>
      </c>
      <c r="AW153" s="11">
        <v>5</v>
      </c>
      <c r="AX153" s="11">
        <v>0</v>
      </c>
      <c r="AY153" s="11">
        <v>0</v>
      </c>
      <c r="AZ153" s="11">
        <v>0</v>
      </c>
      <c r="BB153" s="11">
        <v>0</v>
      </c>
      <c r="BF153" s="11">
        <f t="shared" si="50"/>
        <v>50</v>
      </c>
      <c r="BG153" s="11">
        <f t="shared" si="51"/>
        <v>0</v>
      </c>
      <c r="BH153" s="11">
        <f t="shared" si="52"/>
        <v>5</v>
      </c>
      <c r="BI153" s="11">
        <f t="shared" si="53"/>
        <v>0</v>
      </c>
      <c r="BL153" t="s">
        <v>588</v>
      </c>
    </row>
    <row r="154" spans="1:64" x14ac:dyDescent="0.25">
      <c r="A154">
        <v>2015</v>
      </c>
      <c r="B154" t="s">
        <v>528</v>
      </c>
      <c r="C154" t="s">
        <v>32</v>
      </c>
      <c r="D154" s="15">
        <v>95472</v>
      </c>
      <c r="E154" t="s">
        <v>253</v>
      </c>
      <c r="F154" t="s">
        <v>818</v>
      </c>
      <c r="G154" t="s">
        <v>226</v>
      </c>
      <c r="I154" t="s">
        <v>736</v>
      </c>
      <c r="J154">
        <v>1996</v>
      </c>
      <c r="K154">
        <f t="shared" si="54"/>
        <v>19</v>
      </c>
      <c r="L154" t="s">
        <v>741</v>
      </c>
      <c r="M154" t="s">
        <v>743</v>
      </c>
      <c r="N154" t="s">
        <v>744</v>
      </c>
      <c r="O154" s="2">
        <v>880000</v>
      </c>
      <c r="P154" s="2">
        <v>870000</v>
      </c>
      <c r="Q154" s="2">
        <v>870000</v>
      </c>
      <c r="R154" s="3">
        <v>1.0944204545454546</v>
      </c>
      <c r="S154" s="5">
        <f t="shared" si="47"/>
        <v>100</v>
      </c>
      <c r="T154" s="5">
        <v>70</v>
      </c>
      <c r="U154" s="5">
        <v>0</v>
      </c>
      <c r="V154" s="5">
        <v>0</v>
      </c>
      <c r="W154" s="5">
        <v>0</v>
      </c>
      <c r="X154" s="5">
        <v>25</v>
      </c>
      <c r="Y154" s="5">
        <v>0</v>
      </c>
      <c r="Z154" s="5">
        <v>5</v>
      </c>
      <c r="AA154" s="5">
        <v>0</v>
      </c>
      <c r="AB154" s="5">
        <v>0</v>
      </c>
      <c r="AC154" s="5">
        <v>0</v>
      </c>
      <c r="AD154" s="5"/>
      <c r="AE154" s="5">
        <v>0</v>
      </c>
      <c r="AF154" s="5">
        <v>0</v>
      </c>
      <c r="AG154" s="5"/>
      <c r="AH154" s="5">
        <v>0</v>
      </c>
      <c r="AI154" s="5"/>
      <c r="AJ154" s="5">
        <v>0</v>
      </c>
      <c r="AK154" s="5"/>
      <c r="AL154" s="11">
        <f t="shared" si="48"/>
        <v>0</v>
      </c>
      <c r="AM154" s="11">
        <f t="shared" si="49"/>
        <v>5</v>
      </c>
      <c r="AN154" s="11">
        <f t="shared" si="46"/>
        <v>100</v>
      </c>
      <c r="AO154" s="11">
        <v>0</v>
      </c>
      <c r="AP154" s="11">
        <v>10</v>
      </c>
      <c r="AQ154" s="11">
        <v>0</v>
      </c>
      <c r="AR154" s="11">
        <v>80</v>
      </c>
      <c r="AS154" s="11">
        <v>10</v>
      </c>
      <c r="AU154" s="11">
        <v>0</v>
      </c>
      <c r="AV154" s="11">
        <v>0</v>
      </c>
      <c r="AW154" s="11">
        <v>0</v>
      </c>
      <c r="AX154" s="11">
        <v>0</v>
      </c>
      <c r="AY154" s="11">
        <v>0</v>
      </c>
      <c r="AZ154" s="11">
        <v>0</v>
      </c>
      <c r="BB154" s="11">
        <v>0</v>
      </c>
      <c r="BF154" s="11">
        <f t="shared" si="50"/>
        <v>10</v>
      </c>
      <c r="BG154" s="11">
        <f t="shared" si="51"/>
        <v>10</v>
      </c>
      <c r="BH154" s="11">
        <f t="shared" si="52"/>
        <v>0</v>
      </c>
      <c r="BI154" s="11">
        <f t="shared" si="53"/>
        <v>0</v>
      </c>
      <c r="BL154" t="s">
        <v>588</v>
      </c>
    </row>
    <row r="155" spans="1:64" x14ac:dyDescent="0.25">
      <c r="A155">
        <v>2015</v>
      </c>
      <c r="B155" t="s">
        <v>450</v>
      </c>
      <c r="C155" t="s">
        <v>32</v>
      </c>
      <c r="D155" s="15">
        <v>93023</v>
      </c>
      <c r="E155" t="s">
        <v>253</v>
      </c>
      <c r="F155" t="s">
        <v>818</v>
      </c>
      <c r="G155" t="s">
        <v>231</v>
      </c>
      <c r="I155" t="s">
        <v>242</v>
      </c>
      <c r="J155">
        <v>1990</v>
      </c>
      <c r="K155">
        <f t="shared" si="54"/>
        <v>25</v>
      </c>
      <c r="L155" t="s">
        <v>742</v>
      </c>
      <c r="M155" t="s">
        <v>743</v>
      </c>
      <c r="N155" t="s">
        <v>746</v>
      </c>
      <c r="O155" s="2">
        <v>500000</v>
      </c>
      <c r="P155" s="2">
        <v>500000</v>
      </c>
      <c r="Q155" s="2">
        <v>100</v>
      </c>
      <c r="S155" s="5">
        <f t="shared" si="47"/>
        <v>100</v>
      </c>
      <c r="T155" s="5">
        <v>100</v>
      </c>
      <c r="U155" s="5">
        <v>0</v>
      </c>
      <c r="V155" s="5">
        <v>0</v>
      </c>
      <c r="W155" s="5">
        <v>0</v>
      </c>
      <c r="X155" s="5">
        <v>0</v>
      </c>
      <c r="Y155" s="5">
        <v>0</v>
      </c>
      <c r="Z155" s="5">
        <v>0</v>
      </c>
      <c r="AA155" s="5">
        <v>0</v>
      </c>
      <c r="AB155" s="5">
        <v>0</v>
      </c>
      <c r="AC155" s="5">
        <v>0</v>
      </c>
      <c r="AD155" s="5"/>
      <c r="AE155" s="5">
        <v>0</v>
      </c>
      <c r="AF155" s="5">
        <v>0</v>
      </c>
      <c r="AG155" s="5"/>
      <c r="AH155" s="5">
        <v>0</v>
      </c>
      <c r="AI155" s="5"/>
      <c r="AJ155" s="5">
        <v>0</v>
      </c>
      <c r="AK155" s="5"/>
      <c r="AL155" s="11">
        <f t="shared" si="48"/>
        <v>0</v>
      </c>
      <c r="AM155" s="11">
        <f t="shared" si="49"/>
        <v>0</v>
      </c>
      <c r="AN155" s="11">
        <f t="shared" si="46"/>
        <v>100</v>
      </c>
      <c r="AO155" s="11">
        <v>0</v>
      </c>
      <c r="AP155" s="11">
        <v>0</v>
      </c>
      <c r="AQ155" s="11">
        <v>20</v>
      </c>
      <c r="AR155" s="11">
        <v>0</v>
      </c>
      <c r="AS155" s="11">
        <v>80</v>
      </c>
      <c r="AU155" s="11">
        <v>0</v>
      </c>
      <c r="AV155" s="11">
        <v>0</v>
      </c>
      <c r="AW155" s="11">
        <v>0</v>
      </c>
      <c r="AX155" s="11">
        <v>0</v>
      </c>
      <c r="AY155" s="11">
        <v>0</v>
      </c>
      <c r="AZ155" s="11">
        <v>0</v>
      </c>
      <c r="BB155" s="11">
        <v>0</v>
      </c>
      <c r="BF155" s="11">
        <f t="shared" si="50"/>
        <v>20</v>
      </c>
      <c r="BG155" s="11">
        <f t="shared" si="51"/>
        <v>80</v>
      </c>
      <c r="BH155" s="11">
        <f t="shared" si="52"/>
        <v>0</v>
      </c>
      <c r="BI155" s="11">
        <f t="shared" si="53"/>
        <v>0</v>
      </c>
      <c r="BL155" t="s">
        <v>588</v>
      </c>
    </row>
    <row r="156" spans="1:64" x14ac:dyDescent="0.25">
      <c r="A156">
        <v>2015</v>
      </c>
      <c r="B156" t="s">
        <v>430</v>
      </c>
      <c r="C156" t="s">
        <v>32</v>
      </c>
      <c r="D156" s="15">
        <v>94607</v>
      </c>
      <c r="E156" t="s">
        <v>253</v>
      </c>
      <c r="F156" t="s">
        <v>818</v>
      </c>
      <c r="G156" t="s">
        <v>224</v>
      </c>
      <c r="I156" t="s">
        <v>224</v>
      </c>
      <c r="J156">
        <v>2004</v>
      </c>
      <c r="K156">
        <f t="shared" si="54"/>
        <v>11</v>
      </c>
      <c r="L156" t="s">
        <v>740</v>
      </c>
      <c r="M156" t="s">
        <v>743</v>
      </c>
      <c r="N156" t="s">
        <v>746</v>
      </c>
      <c r="P156" s="2">
        <v>166000</v>
      </c>
      <c r="Q156" s="2">
        <v>247387</v>
      </c>
      <c r="S156" s="5">
        <f t="shared" si="47"/>
        <v>100</v>
      </c>
      <c r="T156" s="5">
        <v>100</v>
      </c>
      <c r="U156" s="5">
        <v>0</v>
      </c>
      <c r="V156" s="5">
        <v>0</v>
      </c>
      <c r="W156" s="5">
        <v>0</v>
      </c>
      <c r="X156" s="5">
        <v>0</v>
      </c>
      <c r="Y156" s="5">
        <v>0</v>
      </c>
      <c r="Z156" s="5">
        <v>0</v>
      </c>
      <c r="AA156" s="5">
        <v>0</v>
      </c>
      <c r="AB156" s="5">
        <v>0</v>
      </c>
      <c r="AC156" s="5">
        <v>0</v>
      </c>
      <c r="AD156" s="5"/>
      <c r="AE156" s="5">
        <v>0</v>
      </c>
      <c r="AF156" s="5">
        <v>0</v>
      </c>
      <c r="AG156" s="5"/>
      <c r="AH156" s="5">
        <v>0</v>
      </c>
      <c r="AI156" s="5"/>
      <c r="AJ156" s="5">
        <v>0</v>
      </c>
      <c r="AK156" s="5"/>
      <c r="AL156" s="11">
        <f t="shared" si="48"/>
        <v>0</v>
      </c>
      <c r="AM156" s="11">
        <f t="shared" si="49"/>
        <v>0</v>
      </c>
      <c r="AN156" s="11">
        <f t="shared" si="46"/>
        <v>100</v>
      </c>
      <c r="AO156" s="11">
        <v>0</v>
      </c>
      <c r="AP156" s="11">
        <v>0</v>
      </c>
      <c r="AQ156" s="11">
        <v>90</v>
      </c>
      <c r="AR156" s="11">
        <v>0</v>
      </c>
      <c r="AS156" s="11">
        <v>0</v>
      </c>
      <c r="AU156" s="11">
        <v>0</v>
      </c>
      <c r="AV156" s="11">
        <v>0</v>
      </c>
      <c r="AW156" s="11">
        <v>0</v>
      </c>
      <c r="AX156" s="11">
        <v>0</v>
      </c>
      <c r="AY156" s="11">
        <v>0</v>
      </c>
      <c r="AZ156" s="11">
        <v>0</v>
      </c>
      <c r="BB156" s="11">
        <v>10</v>
      </c>
      <c r="BC156" t="s">
        <v>571</v>
      </c>
      <c r="BF156" s="11">
        <f t="shared" si="50"/>
        <v>90</v>
      </c>
      <c r="BG156" s="11">
        <f t="shared" si="51"/>
        <v>0</v>
      </c>
      <c r="BH156" s="11">
        <f t="shared" si="52"/>
        <v>0</v>
      </c>
      <c r="BI156" s="11">
        <f t="shared" si="53"/>
        <v>10</v>
      </c>
      <c r="BL156" t="s">
        <v>586</v>
      </c>
    </row>
    <row r="157" spans="1:64" x14ac:dyDescent="0.25">
      <c r="A157">
        <v>2015</v>
      </c>
      <c r="B157" t="s">
        <v>518</v>
      </c>
      <c r="C157" t="s">
        <v>57</v>
      </c>
      <c r="D157" s="15">
        <v>22443</v>
      </c>
      <c r="E157" t="s">
        <v>260</v>
      </c>
      <c r="F157" t="s">
        <v>819</v>
      </c>
      <c r="G157" t="s">
        <v>230</v>
      </c>
      <c r="I157" t="s">
        <v>736</v>
      </c>
      <c r="J157">
        <v>1997</v>
      </c>
      <c r="K157">
        <f t="shared" si="54"/>
        <v>18</v>
      </c>
      <c r="L157" t="s">
        <v>741</v>
      </c>
      <c r="M157" t="s">
        <v>743</v>
      </c>
      <c r="N157" t="s">
        <v>744</v>
      </c>
      <c r="O157" s="2">
        <v>35000000</v>
      </c>
      <c r="P157" s="2">
        <v>31200000</v>
      </c>
      <c r="Q157" s="2">
        <v>32235000</v>
      </c>
      <c r="R157" s="3">
        <v>1.019547</v>
      </c>
      <c r="S157" s="5">
        <f t="shared" si="47"/>
        <v>100</v>
      </c>
      <c r="T157" s="11">
        <v>100</v>
      </c>
      <c r="U157" s="11">
        <v>0</v>
      </c>
      <c r="V157" s="11">
        <v>0</v>
      </c>
      <c r="W157" s="11">
        <v>0</v>
      </c>
      <c r="X157" s="11">
        <v>0</v>
      </c>
      <c r="Y157" s="11">
        <v>0</v>
      </c>
      <c r="Z157" s="11">
        <v>0</v>
      </c>
      <c r="AA157" s="11">
        <v>0</v>
      </c>
      <c r="AB157" s="11">
        <v>0</v>
      </c>
      <c r="AC157" s="11">
        <v>0</v>
      </c>
      <c r="AD157" s="11"/>
      <c r="AE157" s="11">
        <v>0</v>
      </c>
      <c r="AF157" s="11">
        <v>0</v>
      </c>
      <c r="AG157" s="11">
        <v>0</v>
      </c>
      <c r="AH157" s="11">
        <v>0</v>
      </c>
      <c r="AI157" s="11">
        <v>0</v>
      </c>
      <c r="AJ157" s="11">
        <v>0</v>
      </c>
      <c r="AL157" s="11">
        <f t="shared" si="48"/>
        <v>0</v>
      </c>
      <c r="AM157" s="11">
        <f t="shared" si="49"/>
        <v>0</v>
      </c>
      <c r="AN157" s="11">
        <f t="shared" si="46"/>
        <v>100</v>
      </c>
      <c r="AO157" s="9">
        <v>1.6025641025641024</v>
      </c>
      <c r="AP157" s="9">
        <v>75.320512820512818</v>
      </c>
      <c r="AQ157" s="9">
        <v>0</v>
      </c>
      <c r="AR157" s="9">
        <v>3.8461538461538463</v>
      </c>
      <c r="AS157" s="9">
        <v>19.230769230769234</v>
      </c>
      <c r="AT157" s="9">
        <v>0</v>
      </c>
      <c r="AU157" s="9">
        <v>0</v>
      </c>
      <c r="AV157" s="9">
        <v>0</v>
      </c>
      <c r="AW157" s="9">
        <v>0</v>
      </c>
      <c r="AX157" s="9">
        <v>0</v>
      </c>
      <c r="AY157" s="9">
        <v>0</v>
      </c>
      <c r="AZ157" s="9">
        <v>0</v>
      </c>
      <c r="BA157" s="9">
        <v>0</v>
      </c>
      <c r="BB157" s="9">
        <v>0</v>
      </c>
      <c r="BC157" s="9"/>
      <c r="BD157" s="9">
        <v>0</v>
      </c>
      <c r="BF157" s="11">
        <f t="shared" si="50"/>
        <v>75.320512820512818</v>
      </c>
      <c r="BG157" s="11">
        <f t="shared" si="51"/>
        <v>19.230769230769234</v>
      </c>
      <c r="BH157" s="11">
        <f t="shared" si="52"/>
        <v>0</v>
      </c>
      <c r="BI157" s="11">
        <f t="shared" si="53"/>
        <v>0</v>
      </c>
      <c r="BL157" t="s">
        <v>588</v>
      </c>
    </row>
    <row r="158" spans="1:64" x14ac:dyDescent="0.25">
      <c r="A158">
        <v>2015</v>
      </c>
      <c r="B158" t="s">
        <v>524</v>
      </c>
      <c r="C158" t="s">
        <v>49</v>
      </c>
      <c r="D158" s="15">
        <v>20001</v>
      </c>
      <c r="E158" t="s">
        <v>260</v>
      </c>
      <c r="F158" t="s">
        <v>819</v>
      </c>
      <c r="G158" t="s">
        <v>224</v>
      </c>
      <c r="I158" t="s">
        <v>224</v>
      </c>
      <c r="J158">
        <v>1989</v>
      </c>
      <c r="K158">
        <f t="shared" si="54"/>
        <v>26</v>
      </c>
      <c r="L158" t="s">
        <v>742</v>
      </c>
      <c r="M158" t="s">
        <v>743</v>
      </c>
      <c r="N158" t="s">
        <v>744</v>
      </c>
      <c r="O158" s="2">
        <v>13915609</v>
      </c>
      <c r="P158" s="2">
        <v>6517075</v>
      </c>
      <c r="Q158" s="2">
        <v>13452519</v>
      </c>
      <c r="R158" s="3">
        <v>1.0701607477617401</v>
      </c>
      <c r="S158" s="5">
        <f t="shared" si="47"/>
        <v>100</v>
      </c>
      <c r="T158" s="5">
        <v>2</v>
      </c>
      <c r="U158" s="5">
        <v>2</v>
      </c>
      <c r="V158" s="5">
        <v>0</v>
      </c>
      <c r="W158" s="5">
        <v>0</v>
      </c>
      <c r="X158" s="5">
        <v>0</v>
      </c>
      <c r="Y158" s="5">
        <v>0</v>
      </c>
      <c r="Z158" s="5">
        <v>0</v>
      </c>
      <c r="AA158" s="5">
        <v>0</v>
      </c>
      <c r="AB158" s="5">
        <v>0</v>
      </c>
      <c r="AC158" s="5">
        <v>96</v>
      </c>
      <c r="AD158" s="5"/>
      <c r="AE158" s="5">
        <v>0</v>
      </c>
      <c r="AF158" s="5">
        <v>0</v>
      </c>
      <c r="AG158" s="5"/>
      <c r="AH158" s="5">
        <v>0</v>
      </c>
      <c r="AI158" s="5"/>
      <c r="AJ158" s="5">
        <v>0</v>
      </c>
      <c r="AK158" s="5"/>
      <c r="AL158" s="11">
        <f t="shared" si="48"/>
        <v>0</v>
      </c>
      <c r="AM158" s="11">
        <f t="shared" si="49"/>
        <v>96</v>
      </c>
      <c r="AN158" s="11">
        <f t="shared" si="46"/>
        <v>100</v>
      </c>
      <c r="AO158" s="11">
        <v>0</v>
      </c>
      <c r="AP158" s="11">
        <v>0</v>
      </c>
      <c r="AQ158" s="11">
        <v>1</v>
      </c>
      <c r="AR158" s="11">
        <v>1</v>
      </c>
      <c r="AS158" s="11">
        <v>0</v>
      </c>
      <c r="AU158" s="11">
        <v>0</v>
      </c>
      <c r="AV158" s="11">
        <v>0</v>
      </c>
      <c r="AW158" s="11">
        <v>66</v>
      </c>
      <c r="AX158" s="11">
        <v>0</v>
      </c>
      <c r="AY158" s="11">
        <v>0</v>
      </c>
      <c r="AZ158" s="11">
        <v>0</v>
      </c>
      <c r="BB158" s="11">
        <v>32</v>
      </c>
      <c r="BC158" t="s">
        <v>583</v>
      </c>
      <c r="BF158" s="11">
        <f t="shared" si="50"/>
        <v>1</v>
      </c>
      <c r="BG158" s="11">
        <f t="shared" si="51"/>
        <v>0</v>
      </c>
      <c r="BH158" s="11">
        <f t="shared" si="52"/>
        <v>66</v>
      </c>
      <c r="BI158" s="11">
        <f t="shared" si="53"/>
        <v>32</v>
      </c>
      <c r="BL158" t="s">
        <v>587</v>
      </c>
    </row>
    <row r="159" spans="1:64" x14ac:dyDescent="0.25">
      <c r="A159">
        <v>2015</v>
      </c>
      <c r="B159" t="s">
        <v>525</v>
      </c>
      <c r="C159" t="s">
        <v>61</v>
      </c>
      <c r="D159" s="15">
        <v>30324</v>
      </c>
      <c r="E159" t="s">
        <v>260</v>
      </c>
      <c r="F159" t="s">
        <v>819</v>
      </c>
      <c r="G159" t="s">
        <v>230</v>
      </c>
      <c r="I159" t="s">
        <v>736</v>
      </c>
      <c r="J159">
        <v>1998</v>
      </c>
      <c r="K159">
        <f t="shared" si="54"/>
        <v>17</v>
      </c>
      <c r="L159" t="s">
        <v>741</v>
      </c>
      <c r="M159" t="s">
        <v>743</v>
      </c>
      <c r="N159" t="s">
        <v>744</v>
      </c>
      <c r="O159" s="2">
        <v>1746096</v>
      </c>
      <c r="P159" s="2">
        <v>1750867</v>
      </c>
      <c r="Q159" s="2">
        <v>1712394</v>
      </c>
      <c r="R159" s="3">
        <v>1.0856334119086235</v>
      </c>
      <c r="S159" s="5">
        <f t="shared" si="47"/>
        <v>100</v>
      </c>
      <c r="T159" s="11">
        <v>80.191356625032057</v>
      </c>
      <c r="U159" s="11">
        <v>0.13136349020228263</v>
      </c>
      <c r="V159" s="11">
        <v>0.14467118290538344</v>
      </c>
      <c r="W159" s="11">
        <v>0</v>
      </c>
      <c r="X159" s="11">
        <v>9.3876919263427787</v>
      </c>
      <c r="Y159" s="11">
        <v>5.4716320542908168</v>
      </c>
      <c r="Z159" s="11">
        <v>1.9990096335129968</v>
      </c>
      <c r="AA159" s="11">
        <v>0</v>
      </c>
      <c r="AB159" s="11">
        <v>0</v>
      </c>
      <c r="AC159" s="11">
        <v>2.6742750877136867</v>
      </c>
      <c r="AD159" s="11"/>
      <c r="AE159" s="11">
        <v>0</v>
      </c>
      <c r="AF159" s="11">
        <v>0</v>
      </c>
      <c r="AG159" s="11">
        <v>0</v>
      </c>
      <c r="AH159" s="11">
        <v>0</v>
      </c>
      <c r="AI159" s="11">
        <v>0</v>
      </c>
      <c r="AJ159" s="11">
        <v>0</v>
      </c>
      <c r="AL159" s="11">
        <f t="shared" si="48"/>
        <v>0.14467118290538344</v>
      </c>
      <c r="AM159" s="11">
        <f t="shared" si="49"/>
        <v>4.6732847212266835</v>
      </c>
      <c r="AN159" s="11">
        <f t="shared" si="46"/>
        <v>100</v>
      </c>
      <c r="AO159" s="11">
        <v>8</v>
      </c>
      <c r="AP159" s="11">
        <v>0</v>
      </c>
      <c r="AQ159" s="11">
        <v>2</v>
      </c>
      <c r="AR159" s="11">
        <v>88</v>
      </c>
      <c r="AS159" s="11">
        <v>0</v>
      </c>
      <c r="AU159" s="11">
        <v>0</v>
      </c>
      <c r="AV159" s="11">
        <v>2</v>
      </c>
      <c r="AW159" s="11">
        <v>0</v>
      </c>
      <c r="AX159" s="11">
        <v>0</v>
      </c>
      <c r="AY159" s="11">
        <v>0</v>
      </c>
      <c r="AZ159" s="11">
        <v>0</v>
      </c>
      <c r="BB159" s="11">
        <v>0</v>
      </c>
      <c r="BF159" s="11">
        <f t="shared" si="50"/>
        <v>2</v>
      </c>
      <c r="BG159" s="11">
        <f t="shared" si="51"/>
        <v>0</v>
      </c>
      <c r="BH159" s="11">
        <f t="shared" si="52"/>
        <v>2</v>
      </c>
      <c r="BI159" s="11">
        <f t="shared" si="53"/>
        <v>0</v>
      </c>
      <c r="BL159" t="s">
        <v>588</v>
      </c>
    </row>
    <row r="160" spans="1:64" x14ac:dyDescent="0.25">
      <c r="A160">
        <v>2015</v>
      </c>
      <c r="B160" t="s">
        <v>530</v>
      </c>
      <c r="C160" t="s">
        <v>57</v>
      </c>
      <c r="D160" s="15">
        <v>24091</v>
      </c>
      <c r="E160" t="s">
        <v>260</v>
      </c>
      <c r="F160" t="s">
        <v>819</v>
      </c>
      <c r="G160" t="s">
        <v>230</v>
      </c>
      <c r="I160" t="s">
        <v>736</v>
      </c>
      <c r="J160">
        <v>2000</v>
      </c>
      <c r="K160">
        <f t="shared" si="54"/>
        <v>15</v>
      </c>
      <c r="L160" t="s">
        <v>740</v>
      </c>
      <c r="M160" t="s">
        <v>743</v>
      </c>
      <c r="N160" t="s">
        <v>746</v>
      </c>
      <c r="O160" s="2">
        <v>815000</v>
      </c>
      <c r="P160" s="2">
        <v>808333</v>
      </c>
      <c r="Q160" s="2">
        <v>819443</v>
      </c>
      <c r="R160" s="3">
        <v>1.1130348478527607</v>
      </c>
      <c r="S160" s="5">
        <f t="shared" si="47"/>
        <v>100</v>
      </c>
      <c r="T160" s="11">
        <v>68.041265171655738</v>
      </c>
      <c r="U160" s="11">
        <v>2.4742278244238451</v>
      </c>
      <c r="V160" s="11">
        <v>17.319594770966916</v>
      </c>
      <c r="W160" s="11">
        <v>0</v>
      </c>
      <c r="X160" s="11">
        <v>6.1855695610596131</v>
      </c>
      <c r="Y160" s="11">
        <v>2.4742278244238451</v>
      </c>
      <c r="Z160" s="11">
        <v>0.61855695610596129</v>
      </c>
      <c r="AA160" s="11">
        <v>0.2474227824423845</v>
      </c>
      <c r="AB160" s="11">
        <v>0.12371139122119225</v>
      </c>
      <c r="AC160" s="11">
        <v>2.5154237177005023</v>
      </c>
      <c r="AD160" s="11"/>
      <c r="AE160" s="11">
        <v>0</v>
      </c>
      <c r="AF160" s="11">
        <v>0</v>
      </c>
      <c r="AG160" s="11">
        <v>0</v>
      </c>
      <c r="AH160" s="11">
        <v>0</v>
      </c>
      <c r="AI160" s="11">
        <v>0</v>
      </c>
      <c r="AJ160" s="11">
        <v>0</v>
      </c>
      <c r="AL160" s="11">
        <f t="shared" si="48"/>
        <v>17.319594770966916</v>
      </c>
      <c r="AM160" s="11">
        <f t="shared" si="49"/>
        <v>3.5051148474700402</v>
      </c>
      <c r="AN160" s="11">
        <f t="shared" si="46"/>
        <v>100</v>
      </c>
      <c r="AO160" s="11">
        <v>68</v>
      </c>
      <c r="AP160" s="11">
        <v>0</v>
      </c>
      <c r="AQ160" s="11">
        <v>7</v>
      </c>
      <c r="AR160" s="11">
        <v>23</v>
      </c>
      <c r="AS160" s="11">
        <v>0</v>
      </c>
      <c r="AU160" s="11">
        <v>0</v>
      </c>
      <c r="AV160" s="11">
        <v>0</v>
      </c>
      <c r="AW160" s="11">
        <v>0</v>
      </c>
      <c r="AX160" s="11">
        <v>2</v>
      </c>
      <c r="AY160" s="11">
        <v>0</v>
      </c>
      <c r="AZ160" s="11">
        <v>0</v>
      </c>
      <c r="BB160" s="11">
        <v>0</v>
      </c>
      <c r="BF160" s="11">
        <f t="shared" si="50"/>
        <v>7</v>
      </c>
      <c r="BG160" s="11">
        <f t="shared" si="51"/>
        <v>0</v>
      </c>
      <c r="BH160" s="11">
        <f t="shared" si="52"/>
        <v>2</v>
      </c>
      <c r="BI160" s="11">
        <f t="shared" si="53"/>
        <v>0</v>
      </c>
      <c r="BL160" t="s">
        <v>588</v>
      </c>
    </row>
    <row r="161" spans="1:64" x14ac:dyDescent="0.25">
      <c r="A161">
        <v>2015</v>
      </c>
      <c r="B161" t="s">
        <v>523</v>
      </c>
      <c r="C161" t="s">
        <v>19</v>
      </c>
      <c r="D161" s="15">
        <v>55932</v>
      </c>
      <c r="E161" t="s">
        <v>255</v>
      </c>
      <c r="F161" t="s">
        <v>816</v>
      </c>
      <c r="G161" t="s">
        <v>230</v>
      </c>
      <c r="I161" t="s">
        <v>736</v>
      </c>
      <c r="J161">
        <v>2003</v>
      </c>
      <c r="K161">
        <f t="shared" si="54"/>
        <v>12</v>
      </c>
      <c r="L161" t="s">
        <v>740</v>
      </c>
      <c r="M161" t="s">
        <v>743</v>
      </c>
      <c r="N161" t="s">
        <v>744</v>
      </c>
      <c r="O161" s="2">
        <v>1305956</v>
      </c>
      <c r="P161" s="2">
        <v>1296597</v>
      </c>
      <c r="Q161" s="2">
        <v>1257368.3799999999</v>
      </c>
      <c r="R161" s="3">
        <v>1.0658144659238136</v>
      </c>
      <c r="S161" s="5">
        <f t="shared" si="47"/>
        <v>100</v>
      </c>
      <c r="T161" s="11">
        <v>7.2230615989393776</v>
      </c>
      <c r="U161" s="11">
        <v>0</v>
      </c>
      <c r="V161" s="11">
        <v>81.848484918598459</v>
      </c>
      <c r="W161" s="11">
        <v>0</v>
      </c>
      <c r="X161" s="11">
        <v>0</v>
      </c>
      <c r="Y161" s="11">
        <v>9.1694643748211657</v>
      </c>
      <c r="Z161" s="11">
        <v>2.0129616218454924E-2</v>
      </c>
      <c r="AA161" s="11">
        <v>0</v>
      </c>
      <c r="AB161" s="11">
        <v>0</v>
      </c>
      <c r="AC161" s="11">
        <v>0.82014689221091819</v>
      </c>
      <c r="AD161" s="11"/>
      <c r="AE161" s="11">
        <v>0</v>
      </c>
      <c r="AF161" s="11">
        <v>0.91871259921162862</v>
      </c>
      <c r="AG161" s="11"/>
      <c r="AH161" s="11">
        <v>0</v>
      </c>
      <c r="AI161" s="11">
        <v>0</v>
      </c>
      <c r="AJ161" s="11">
        <v>0</v>
      </c>
      <c r="AL161" s="11">
        <f t="shared" si="48"/>
        <v>81.848484918598459</v>
      </c>
      <c r="AM161" s="11">
        <f t="shared" si="49"/>
        <v>1.7589891076410016</v>
      </c>
      <c r="AN161" s="11">
        <f t="shared" si="46"/>
        <v>100</v>
      </c>
      <c r="AO161" s="9">
        <v>4.4366908144936321</v>
      </c>
      <c r="AP161" s="9">
        <v>0</v>
      </c>
      <c r="AQ161" s="9">
        <v>54.811325338559328</v>
      </c>
      <c r="AR161" s="9">
        <v>39.455898787364148</v>
      </c>
      <c r="AS161" s="9">
        <v>0</v>
      </c>
      <c r="AT161" s="9">
        <v>0</v>
      </c>
      <c r="AU161" s="9">
        <v>0</v>
      </c>
      <c r="AV161" s="9">
        <v>0</v>
      </c>
      <c r="AW161" s="9">
        <v>7.4271342599126794E-2</v>
      </c>
      <c r="AX161" s="9">
        <v>1.221813716983766</v>
      </c>
      <c r="AY161" s="9">
        <v>0</v>
      </c>
      <c r="AZ161" s="9">
        <v>0</v>
      </c>
      <c r="BA161" s="9">
        <v>0</v>
      </c>
      <c r="BB161" s="9">
        <v>0</v>
      </c>
      <c r="BC161" s="9"/>
      <c r="BD161" s="9">
        <v>0</v>
      </c>
      <c r="BF161" s="11">
        <f t="shared" si="50"/>
        <v>54.811325338559328</v>
      </c>
      <c r="BG161" s="11">
        <f t="shared" si="51"/>
        <v>0</v>
      </c>
      <c r="BH161" s="11">
        <f t="shared" si="52"/>
        <v>1.2960850595828928</v>
      </c>
      <c r="BI161" s="11">
        <f t="shared" si="53"/>
        <v>0</v>
      </c>
      <c r="BL161" t="s">
        <v>588</v>
      </c>
    </row>
    <row r="162" spans="1:64" x14ac:dyDescent="0.25">
      <c r="A162">
        <v>2015</v>
      </c>
      <c r="B162" t="s">
        <v>453</v>
      </c>
      <c r="C162" t="s">
        <v>19</v>
      </c>
      <c r="D162" s="15">
        <v>55114</v>
      </c>
      <c r="E162" t="s">
        <v>255</v>
      </c>
      <c r="F162" t="s">
        <v>816</v>
      </c>
      <c r="G162" t="s">
        <v>239</v>
      </c>
      <c r="I162" t="s">
        <v>733</v>
      </c>
      <c r="J162">
        <v>1999</v>
      </c>
      <c r="K162">
        <f t="shared" si="54"/>
        <v>16</v>
      </c>
      <c r="L162" t="s">
        <v>741</v>
      </c>
      <c r="M162" t="s">
        <v>743</v>
      </c>
      <c r="N162" t="s">
        <v>744</v>
      </c>
      <c r="O162" s="2">
        <v>23960456</v>
      </c>
      <c r="P162" s="2">
        <v>22552456</v>
      </c>
      <c r="S162" s="5">
        <f t="shared" si="47"/>
        <v>100</v>
      </c>
      <c r="T162" s="11">
        <v>64.129392381920624</v>
      </c>
      <c r="U162" s="11">
        <v>0</v>
      </c>
      <c r="V162" s="11">
        <v>0</v>
      </c>
      <c r="W162" s="11">
        <v>0</v>
      </c>
      <c r="X162" s="11">
        <v>20.072820450242759</v>
      </c>
      <c r="Y162" s="11">
        <v>0</v>
      </c>
      <c r="Z162" s="11">
        <v>15.797787167836622</v>
      </c>
      <c r="AA162" s="11">
        <v>0</v>
      </c>
      <c r="AB162" s="11">
        <v>0</v>
      </c>
      <c r="AC162" s="11">
        <v>0</v>
      </c>
      <c r="AD162" s="11"/>
      <c r="AE162" s="11">
        <v>0</v>
      </c>
      <c r="AF162" s="11">
        <v>0</v>
      </c>
      <c r="AG162" s="11">
        <v>0</v>
      </c>
      <c r="AH162" s="11">
        <v>0</v>
      </c>
      <c r="AI162" s="11">
        <v>0</v>
      </c>
      <c r="AJ162" s="11">
        <v>0</v>
      </c>
      <c r="AL162" s="11">
        <f t="shared" si="48"/>
        <v>0</v>
      </c>
      <c r="AM162" s="11">
        <f t="shared" si="49"/>
        <v>15.797787167836622</v>
      </c>
      <c r="AN162" s="11">
        <f t="shared" si="46"/>
        <v>99.757986979333864</v>
      </c>
      <c r="AO162" s="9">
        <v>0</v>
      </c>
      <c r="AP162" s="9">
        <v>0</v>
      </c>
      <c r="AQ162" s="9">
        <v>85.35294337787424</v>
      </c>
      <c r="AR162" s="9">
        <v>9.8519558135929852</v>
      </c>
      <c r="AS162" s="9">
        <v>0.24906378267626375</v>
      </c>
      <c r="AT162" s="9">
        <v>0</v>
      </c>
      <c r="AU162" s="9">
        <v>2.3040240051903882</v>
      </c>
      <c r="AV162" s="9">
        <v>0</v>
      </c>
      <c r="AW162" s="9">
        <v>0</v>
      </c>
      <c r="AX162" s="9">
        <v>0</v>
      </c>
      <c r="AY162" s="9">
        <v>0</v>
      </c>
      <c r="AZ162" s="9">
        <v>0</v>
      </c>
      <c r="BA162" s="9">
        <v>0</v>
      </c>
      <c r="BB162" s="9">
        <v>2</v>
      </c>
      <c r="BC162" s="23" t="s">
        <v>791</v>
      </c>
      <c r="BD162" s="9">
        <v>0</v>
      </c>
      <c r="BF162" s="11">
        <f t="shared" si="50"/>
        <v>85.35294337787424</v>
      </c>
      <c r="BG162" s="11">
        <f t="shared" si="51"/>
        <v>0.24906378267626375</v>
      </c>
      <c r="BH162" s="11">
        <f t="shared" si="52"/>
        <v>0</v>
      </c>
      <c r="BI162" s="11">
        <f t="shared" si="53"/>
        <v>2</v>
      </c>
      <c r="BL162" t="s">
        <v>588</v>
      </c>
    </row>
    <row r="163" spans="1:64" x14ac:dyDescent="0.25">
      <c r="A163">
        <v>2015</v>
      </c>
      <c r="B163" t="s">
        <v>431</v>
      </c>
      <c r="C163" t="s">
        <v>80</v>
      </c>
      <c r="D163" s="15">
        <v>45701</v>
      </c>
      <c r="E163" t="s">
        <v>257</v>
      </c>
      <c r="F163" t="s">
        <v>816</v>
      </c>
      <c r="G163" t="s">
        <v>224</v>
      </c>
      <c r="I163" t="s">
        <v>224</v>
      </c>
      <c r="J163">
        <v>1996</v>
      </c>
      <c r="K163">
        <f t="shared" si="54"/>
        <v>19</v>
      </c>
      <c r="L163" t="s">
        <v>741</v>
      </c>
      <c r="M163" t="s">
        <v>743</v>
      </c>
      <c r="N163" t="s">
        <v>746</v>
      </c>
      <c r="AL163" s="11"/>
      <c r="AM163" s="11"/>
      <c r="AN163" s="11">
        <f t="shared" si="46"/>
        <v>0</v>
      </c>
      <c r="BF163" s="11"/>
      <c r="BG163" s="11"/>
      <c r="BH163" s="11"/>
      <c r="BI163" s="11"/>
      <c r="BL163" t="s">
        <v>587</v>
      </c>
    </row>
    <row r="164" spans="1:64" x14ac:dyDescent="0.25">
      <c r="A164">
        <v>2015</v>
      </c>
      <c r="B164" t="s">
        <v>422</v>
      </c>
      <c r="C164" t="s">
        <v>40</v>
      </c>
      <c r="D164" s="15">
        <v>49504</v>
      </c>
      <c r="E164" t="s">
        <v>257</v>
      </c>
      <c r="F164" t="s">
        <v>816</v>
      </c>
      <c r="G164" t="s">
        <v>225</v>
      </c>
      <c r="I164" t="s">
        <v>736</v>
      </c>
      <c r="J164">
        <v>1997</v>
      </c>
      <c r="K164">
        <f t="shared" si="54"/>
        <v>18</v>
      </c>
      <c r="L164" t="s">
        <v>741</v>
      </c>
      <c r="M164" t="s">
        <v>743</v>
      </c>
      <c r="N164" t="s">
        <v>745</v>
      </c>
      <c r="AL164" s="11"/>
      <c r="AM164" s="11"/>
      <c r="AN164" s="11">
        <f t="shared" si="46"/>
        <v>0</v>
      </c>
      <c r="BF164" s="11"/>
      <c r="BG164" s="11"/>
      <c r="BH164" s="11"/>
      <c r="BI164" s="11"/>
    </row>
    <row r="165" spans="1:64" x14ac:dyDescent="0.25">
      <c r="A165">
        <v>2015</v>
      </c>
      <c r="B165" t="s">
        <v>416</v>
      </c>
      <c r="C165" t="s">
        <v>393</v>
      </c>
      <c r="D165" s="15">
        <v>39564</v>
      </c>
      <c r="E165" t="s">
        <v>734</v>
      </c>
      <c r="F165" t="s">
        <v>819</v>
      </c>
      <c r="G165" t="s">
        <v>224</v>
      </c>
      <c r="I165" t="s">
        <v>224</v>
      </c>
      <c r="J165">
        <v>2004</v>
      </c>
      <c r="K165">
        <f t="shared" si="54"/>
        <v>11</v>
      </c>
      <c r="L165" t="s">
        <v>740</v>
      </c>
      <c r="M165" t="s">
        <v>743</v>
      </c>
      <c r="N165" t="s">
        <v>745</v>
      </c>
      <c r="AL165" s="11"/>
      <c r="AM165" s="11"/>
      <c r="AN165" s="11">
        <f t="shared" si="46"/>
        <v>0</v>
      </c>
      <c r="BF165" s="11"/>
      <c r="BG165" s="11"/>
      <c r="BH165" s="11"/>
      <c r="BI165" s="11"/>
    </row>
    <row r="166" spans="1:64" x14ac:dyDescent="0.25">
      <c r="A166">
        <v>2015</v>
      </c>
      <c r="B166" t="s">
        <v>420</v>
      </c>
      <c r="C166" t="s">
        <v>101</v>
      </c>
      <c r="D166" s="13">
        <v>2129</v>
      </c>
      <c r="E166" t="s">
        <v>258</v>
      </c>
      <c r="F166" t="s">
        <v>817</v>
      </c>
      <c r="G166" t="s">
        <v>230</v>
      </c>
      <c r="I166" t="s">
        <v>736</v>
      </c>
      <c r="J166">
        <v>2002</v>
      </c>
      <c r="K166">
        <f t="shared" si="54"/>
        <v>13</v>
      </c>
      <c r="L166" t="s">
        <v>740</v>
      </c>
      <c r="M166" t="s">
        <v>743</v>
      </c>
      <c r="N166" t="s">
        <v>745</v>
      </c>
      <c r="AL166" s="11"/>
      <c r="AM166" s="11"/>
      <c r="AN166" s="11">
        <f t="shared" si="46"/>
        <v>0</v>
      </c>
      <c r="BF166" s="11"/>
      <c r="BG166" s="11"/>
      <c r="BH166" s="11"/>
      <c r="BI166" s="11"/>
    </row>
    <row r="167" spans="1:64" x14ac:dyDescent="0.25">
      <c r="A167">
        <v>2015</v>
      </c>
      <c r="B167" t="s">
        <v>411</v>
      </c>
      <c r="C167" t="s">
        <v>32</v>
      </c>
      <c r="D167" s="15">
        <v>94124</v>
      </c>
      <c r="E167" t="s">
        <v>253</v>
      </c>
      <c r="F167" t="s">
        <v>818</v>
      </c>
      <c r="G167" t="s">
        <v>225</v>
      </c>
      <c r="I167" t="s">
        <v>736</v>
      </c>
      <c r="J167">
        <v>1974</v>
      </c>
      <c r="K167">
        <f t="shared" si="54"/>
        <v>41</v>
      </c>
      <c r="L167" t="s">
        <v>742</v>
      </c>
      <c r="M167" t="s">
        <v>743</v>
      </c>
      <c r="N167" t="s">
        <v>744</v>
      </c>
      <c r="AL167" s="11"/>
      <c r="AM167" s="11"/>
      <c r="AN167" s="11">
        <f t="shared" si="46"/>
        <v>0</v>
      </c>
      <c r="BF167" s="11"/>
      <c r="BG167" s="11"/>
      <c r="BH167" s="11"/>
      <c r="BI167" s="11"/>
    </row>
    <row r="168" spans="1:64" x14ac:dyDescent="0.25">
      <c r="A168">
        <v>2015</v>
      </c>
      <c r="B168" t="s">
        <v>458</v>
      </c>
      <c r="C168" t="s">
        <v>21</v>
      </c>
      <c r="D168" s="15">
        <v>27603</v>
      </c>
      <c r="E168" t="s">
        <v>260</v>
      </c>
      <c r="F168" t="s">
        <v>819</v>
      </c>
      <c r="G168" t="s">
        <v>735</v>
      </c>
      <c r="I168" t="s">
        <v>733</v>
      </c>
      <c r="J168">
        <v>1956</v>
      </c>
      <c r="K168">
        <f t="shared" si="54"/>
        <v>59</v>
      </c>
      <c r="L168" t="s">
        <v>742</v>
      </c>
      <c r="M168" t="s">
        <v>743</v>
      </c>
      <c r="N168" t="s">
        <v>746</v>
      </c>
      <c r="O168" s="2">
        <v>1809566</v>
      </c>
      <c r="AL168" s="11"/>
      <c r="AM168" s="11"/>
      <c r="AN168" s="11">
        <f t="shared" si="46"/>
        <v>0</v>
      </c>
      <c r="BF168" s="11"/>
      <c r="BG168" s="11"/>
      <c r="BH168" s="11"/>
      <c r="BI168" s="11"/>
      <c r="BL168" t="s">
        <v>588</v>
      </c>
    </row>
    <row r="169" spans="1:64" x14ac:dyDescent="0.25">
      <c r="A169">
        <v>2015</v>
      </c>
      <c r="B169" t="s">
        <v>421</v>
      </c>
      <c r="C169" t="s">
        <v>81</v>
      </c>
      <c r="D169" s="15">
        <v>66066</v>
      </c>
      <c r="E169" t="s">
        <v>255</v>
      </c>
      <c r="F169" t="s">
        <v>816</v>
      </c>
      <c r="G169" t="s">
        <v>227</v>
      </c>
      <c r="I169" t="s">
        <v>733</v>
      </c>
      <c r="J169">
        <v>1994</v>
      </c>
      <c r="K169">
        <f t="shared" si="54"/>
        <v>21</v>
      </c>
      <c r="L169" t="s">
        <v>742</v>
      </c>
      <c r="M169" t="s">
        <v>743</v>
      </c>
      <c r="N169" t="s">
        <v>745</v>
      </c>
      <c r="AL169" s="11"/>
      <c r="AM169" s="11"/>
      <c r="AN169" s="11">
        <f t="shared" si="46"/>
        <v>0</v>
      </c>
      <c r="BF169" s="11"/>
      <c r="BG169" s="11"/>
      <c r="BH169" s="11"/>
      <c r="BI169" s="11"/>
    </row>
    <row r="170" spans="1:64" x14ac:dyDescent="0.25">
      <c r="A170">
        <v>2015</v>
      </c>
      <c r="B170" t="s">
        <v>449</v>
      </c>
      <c r="C170" t="s">
        <v>23</v>
      </c>
      <c r="D170" s="15">
        <v>64870</v>
      </c>
      <c r="E170" t="s">
        <v>255</v>
      </c>
      <c r="F170" t="s">
        <v>816</v>
      </c>
      <c r="G170" t="s">
        <v>224</v>
      </c>
      <c r="I170" t="s">
        <v>224</v>
      </c>
      <c r="J170">
        <v>2000</v>
      </c>
      <c r="K170">
        <f t="shared" si="54"/>
        <v>15</v>
      </c>
      <c r="L170" t="s">
        <v>740</v>
      </c>
      <c r="M170" t="s">
        <v>743</v>
      </c>
      <c r="N170" t="s">
        <v>746</v>
      </c>
      <c r="O170" s="2">
        <v>17500</v>
      </c>
      <c r="AL170" s="11"/>
      <c r="AM170" s="11"/>
      <c r="AN170" s="11">
        <f t="shared" si="46"/>
        <v>0</v>
      </c>
      <c r="BF170" s="11"/>
      <c r="BG170" s="11"/>
      <c r="BH170" s="11"/>
      <c r="BI170" s="11"/>
    </row>
    <row r="171" spans="1:64" x14ac:dyDescent="0.25">
      <c r="A171">
        <v>2015</v>
      </c>
      <c r="B171" t="s">
        <v>470</v>
      </c>
      <c r="C171" t="s">
        <v>217</v>
      </c>
      <c r="D171" s="15">
        <v>35804</v>
      </c>
      <c r="E171" t="s">
        <v>734</v>
      </c>
      <c r="F171" t="s">
        <v>819</v>
      </c>
      <c r="G171" t="s">
        <v>224</v>
      </c>
      <c r="I171" t="s">
        <v>224</v>
      </c>
      <c r="J171">
        <v>2012</v>
      </c>
      <c r="K171">
        <f t="shared" si="54"/>
        <v>3</v>
      </c>
      <c r="L171" t="s">
        <v>738</v>
      </c>
      <c r="M171" t="s">
        <v>738</v>
      </c>
      <c r="N171" t="s">
        <v>744</v>
      </c>
      <c r="O171" s="2">
        <v>170366</v>
      </c>
      <c r="P171" s="2">
        <v>161504</v>
      </c>
      <c r="Q171" s="2">
        <v>78512.649999999994</v>
      </c>
      <c r="R171" s="3">
        <v>0.51016432169564352</v>
      </c>
      <c r="S171" s="5">
        <f t="shared" ref="S171:S205" si="55">SUM(T171:AJ171)</f>
        <v>100</v>
      </c>
      <c r="T171" s="11">
        <v>100</v>
      </c>
      <c r="U171" s="11">
        <v>0</v>
      </c>
      <c r="V171" s="11">
        <v>0</v>
      </c>
      <c r="W171" s="11">
        <v>0</v>
      </c>
      <c r="X171" s="11">
        <v>0</v>
      </c>
      <c r="Y171" s="11">
        <v>0</v>
      </c>
      <c r="Z171" s="11">
        <v>0</v>
      </c>
      <c r="AA171" s="11">
        <v>0</v>
      </c>
      <c r="AB171" s="11">
        <v>0</v>
      </c>
      <c r="AC171" s="11">
        <v>0</v>
      </c>
      <c r="AD171" s="11"/>
      <c r="AE171" s="11">
        <v>0</v>
      </c>
      <c r="AF171" s="11">
        <v>0</v>
      </c>
      <c r="AG171" s="11">
        <v>0</v>
      </c>
      <c r="AH171" s="11">
        <v>0</v>
      </c>
      <c r="AI171" s="11">
        <v>0</v>
      </c>
      <c r="AJ171" s="11">
        <v>0</v>
      </c>
      <c r="AL171" s="11">
        <f t="shared" ref="AL171:AL205" si="56">V171+W171</f>
        <v>0</v>
      </c>
      <c r="AM171" s="11">
        <f t="shared" ref="AM171:AM205" si="57">SUM(Z171:AF171)+AH171+AJ171</f>
        <v>0</v>
      </c>
      <c r="AN171" s="11">
        <f t="shared" si="46"/>
        <v>100.00009287695661</v>
      </c>
      <c r="AO171" s="9">
        <v>0</v>
      </c>
      <c r="AP171" s="9">
        <v>0</v>
      </c>
      <c r="AQ171" s="9">
        <v>13.429698335644938</v>
      </c>
      <c r="AR171" s="9">
        <v>6.0030463641767389</v>
      </c>
      <c r="AS171" s="9">
        <v>29.983715573608084</v>
      </c>
      <c r="AT171" s="9">
        <v>0</v>
      </c>
      <c r="AU171" s="9">
        <v>0</v>
      </c>
      <c r="AV171" s="9">
        <v>0</v>
      </c>
      <c r="AW171" s="9">
        <v>49.115501783237569</v>
      </c>
      <c r="AX171" s="9">
        <v>0</v>
      </c>
      <c r="AY171" s="9">
        <v>0</v>
      </c>
      <c r="AZ171" s="9">
        <v>0</v>
      </c>
      <c r="BA171" s="9">
        <v>0</v>
      </c>
      <c r="BB171" s="9">
        <v>1.4681308202892809</v>
      </c>
      <c r="BC171" s="9"/>
      <c r="BD171" s="9">
        <v>0</v>
      </c>
      <c r="BF171" s="11">
        <f t="shared" ref="BF171:BF205" si="58">SUM(AP171:AQ171)</f>
        <v>13.429698335644938</v>
      </c>
      <c r="BG171" s="11">
        <f t="shared" ref="BG171:BG205" si="59">SUM(AS171:AT171)</f>
        <v>29.983715573608084</v>
      </c>
      <c r="BH171" s="11">
        <f t="shared" ref="BH171:BH205" si="60">SUM(AV171:BA171)</f>
        <v>49.115501783237569</v>
      </c>
      <c r="BI171" s="11">
        <f t="shared" ref="BI171:BI205" si="61">SUM(BB171+BD171)</f>
        <v>1.4681308202892809</v>
      </c>
      <c r="BL171" t="s">
        <v>586</v>
      </c>
    </row>
    <row r="172" spans="1:64" x14ac:dyDescent="0.25">
      <c r="A172">
        <v>2015</v>
      </c>
      <c r="B172" t="s">
        <v>489</v>
      </c>
      <c r="C172" t="s">
        <v>19</v>
      </c>
      <c r="D172" s="15">
        <v>56345</v>
      </c>
      <c r="E172" t="s">
        <v>255</v>
      </c>
      <c r="F172" t="s">
        <v>816</v>
      </c>
      <c r="G172" t="s">
        <v>224</v>
      </c>
      <c r="I172" t="s">
        <v>224</v>
      </c>
      <c r="J172">
        <v>2012</v>
      </c>
      <c r="K172">
        <f t="shared" si="54"/>
        <v>3</v>
      </c>
      <c r="L172" t="s">
        <v>738</v>
      </c>
      <c r="M172" t="s">
        <v>738</v>
      </c>
      <c r="N172" t="s">
        <v>746</v>
      </c>
      <c r="O172" s="2">
        <v>136500</v>
      </c>
      <c r="P172" s="2">
        <v>89100</v>
      </c>
      <c r="Q172" s="2">
        <v>129885</v>
      </c>
      <c r="R172" s="3">
        <v>1.053353076923077</v>
      </c>
      <c r="S172" s="5">
        <f t="shared" si="55"/>
        <v>100</v>
      </c>
      <c r="T172" s="11">
        <v>100</v>
      </c>
      <c r="U172" s="11">
        <v>0</v>
      </c>
      <c r="V172" s="11">
        <v>0</v>
      </c>
      <c r="W172" s="11">
        <v>0</v>
      </c>
      <c r="X172" s="11">
        <v>0</v>
      </c>
      <c r="Y172" s="11">
        <v>0</v>
      </c>
      <c r="Z172" s="11">
        <v>0</v>
      </c>
      <c r="AA172" s="11">
        <v>0</v>
      </c>
      <c r="AB172" s="11">
        <v>0</v>
      </c>
      <c r="AC172" s="11">
        <v>0</v>
      </c>
      <c r="AD172" s="11"/>
      <c r="AE172" s="11">
        <v>0</v>
      </c>
      <c r="AF172" s="11">
        <v>0</v>
      </c>
      <c r="AG172" s="11">
        <v>0</v>
      </c>
      <c r="AH172" s="11">
        <v>0</v>
      </c>
      <c r="AI172" s="11">
        <v>0</v>
      </c>
      <c r="AJ172" s="11">
        <v>0</v>
      </c>
      <c r="AL172" s="11">
        <f t="shared" si="56"/>
        <v>0</v>
      </c>
      <c r="AM172" s="11">
        <f t="shared" si="57"/>
        <v>0</v>
      </c>
      <c r="AN172" s="11">
        <f t="shared" si="46"/>
        <v>100.00000000000001</v>
      </c>
      <c r="AO172" s="9">
        <v>50.168350168350173</v>
      </c>
      <c r="AP172" s="9">
        <v>0</v>
      </c>
      <c r="AQ172" s="9">
        <v>9.7643097643097647</v>
      </c>
      <c r="AR172" s="9">
        <v>16.273849607182942</v>
      </c>
      <c r="AS172" s="9">
        <v>0</v>
      </c>
      <c r="AT172" s="9">
        <v>0</v>
      </c>
      <c r="AU172" s="9">
        <v>0</v>
      </c>
      <c r="AV172" s="9">
        <v>0</v>
      </c>
      <c r="AW172" s="9">
        <v>20.785634118967451</v>
      </c>
      <c r="AX172" s="9">
        <v>0</v>
      </c>
      <c r="AY172" s="9">
        <v>3.0078563411896746</v>
      </c>
      <c r="AZ172" s="9">
        <v>0</v>
      </c>
      <c r="BA172" s="9">
        <v>0</v>
      </c>
      <c r="BB172" s="9">
        <v>0</v>
      </c>
      <c r="BC172" s="9"/>
      <c r="BD172" s="9">
        <v>0</v>
      </c>
      <c r="BF172" s="11">
        <f t="shared" si="58"/>
        <v>9.7643097643097647</v>
      </c>
      <c r="BG172" s="11">
        <f t="shared" si="59"/>
        <v>0</v>
      </c>
      <c r="BH172" s="11">
        <f t="shared" si="60"/>
        <v>23.793490460157127</v>
      </c>
      <c r="BI172" s="11">
        <f t="shared" si="61"/>
        <v>0</v>
      </c>
      <c r="BL172" t="s">
        <v>587</v>
      </c>
    </row>
    <row r="173" spans="1:64" x14ac:dyDescent="0.25">
      <c r="A173">
        <v>2015</v>
      </c>
      <c r="B173" t="s">
        <v>441</v>
      </c>
      <c r="C173" t="s">
        <v>59</v>
      </c>
      <c r="D173" s="15">
        <v>54665</v>
      </c>
      <c r="E173" t="s">
        <v>257</v>
      </c>
      <c r="F173" t="s">
        <v>816</v>
      </c>
      <c r="G173" t="s">
        <v>227</v>
      </c>
      <c r="I173" t="s">
        <v>733</v>
      </c>
      <c r="J173">
        <v>2010</v>
      </c>
      <c r="K173">
        <f t="shared" si="54"/>
        <v>5</v>
      </c>
      <c r="L173" t="s">
        <v>738</v>
      </c>
      <c r="M173" t="s">
        <v>738</v>
      </c>
      <c r="N173" t="s">
        <v>744</v>
      </c>
      <c r="O173" s="2">
        <v>468218</v>
      </c>
      <c r="P173" s="2">
        <v>409562</v>
      </c>
      <c r="S173" s="5">
        <f t="shared" si="55"/>
        <v>100</v>
      </c>
      <c r="T173" s="5">
        <v>32.9</v>
      </c>
      <c r="U173" s="5">
        <v>28.43</v>
      </c>
      <c r="V173" s="5">
        <v>13.72</v>
      </c>
      <c r="W173" s="5">
        <v>0</v>
      </c>
      <c r="X173" s="5">
        <v>7.14</v>
      </c>
      <c r="Y173" s="5">
        <v>7.14</v>
      </c>
      <c r="Z173" s="5">
        <v>0</v>
      </c>
      <c r="AA173" s="5">
        <v>0</v>
      </c>
      <c r="AB173" s="5">
        <v>0</v>
      </c>
      <c r="AC173" s="5">
        <v>0</v>
      </c>
      <c r="AD173" s="5"/>
      <c r="AE173" s="5">
        <v>0</v>
      </c>
      <c r="AF173" s="5">
        <v>2.02</v>
      </c>
      <c r="AG173" s="5"/>
      <c r="AH173" s="5">
        <v>8.65</v>
      </c>
      <c r="AI173" s="5"/>
      <c r="AJ173" s="5">
        <v>0</v>
      </c>
      <c r="AK173" s="5"/>
      <c r="AL173" s="11">
        <f t="shared" si="56"/>
        <v>13.72</v>
      </c>
      <c r="AM173" s="11">
        <f t="shared" si="57"/>
        <v>10.67</v>
      </c>
      <c r="AN173" s="11">
        <f t="shared" si="46"/>
        <v>100</v>
      </c>
      <c r="AO173" s="9">
        <v>0</v>
      </c>
      <c r="AP173" s="9">
        <v>0</v>
      </c>
      <c r="AQ173" s="9">
        <v>0</v>
      </c>
      <c r="AR173" s="9">
        <v>0</v>
      </c>
      <c r="AS173" s="9">
        <v>100</v>
      </c>
      <c r="AT173" s="9">
        <v>0</v>
      </c>
      <c r="AU173" s="9">
        <v>0</v>
      </c>
      <c r="AV173" s="9">
        <v>0</v>
      </c>
      <c r="AW173" s="9">
        <v>0</v>
      </c>
      <c r="AX173" s="9">
        <v>0</v>
      </c>
      <c r="AY173" s="9">
        <v>0</v>
      </c>
      <c r="AZ173" s="9">
        <v>0</v>
      </c>
      <c r="BA173" s="9">
        <v>0</v>
      </c>
      <c r="BB173" s="9">
        <v>0</v>
      </c>
      <c r="BC173" s="9"/>
      <c r="BD173" s="9">
        <v>0</v>
      </c>
      <c r="BF173" s="11">
        <f t="shared" si="58"/>
        <v>0</v>
      </c>
      <c r="BG173" s="11">
        <f t="shared" si="59"/>
        <v>100</v>
      </c>
      <c r="BH173" s="11">
        <f t="shared" si="60"/>
        <v>0</v>
      </c>
      <c r="BI173" s="11">
        <f t="shared" si="61"/>
        <v>0</v>
      </c>
      <c r="BL173" t="s">
        <v>587</v>
      </c>
    </row>
    <row r="174" spans="1:64" x14ac:dyDescent="0.25">
      <c r="A174">
        <v>2015</v>
      </c>
      <c r="B174" t="s">
        <v>480</v>
      </c>
      <c r="C174" t="s">
        <v>80</v>
      </c>
      <c r="D174" s="15">
        <v>45223</v>
      </c>
      <c r="E174" t="s">
        <v>257</v>
      </c>
      <c r="F174" t="s">
        <v>816</v>
      </c>
      <c r="G174" t="s">
        <v>227</v>
      </c>
      <c r="H174" t="s">
        <v>550</v>
      </c>
      <c r="I174" t="s">
        <v>733</v>
      </c>
      <c r="J174">
        <v>2012</v>
      </c>
      <c r="K174">
        <f t="shared" si="54"/>
        <v>3</v>
      </c>
      <c r="L174" t="s">
        <v>738</v>
      </c>
      <c r="M174" t="s">
        <v>738</v>
      </c>
      <c r="N174" t="s">
        <v>746</v>
      </c>
      <c r="O174" s="2">
        <v>266271</v>
      </c>
      <c r="P174" s="2">
        <v>234501</v>
      </c>
      <c r="Q174" s="2">
        <v>200254</v>
      </c>
      <c r="R174" s="3">
        <v>0.832539698277319</v>
      </c>
      <c r="S174" s="5">
        <f t="shared" si="55"/>
        <v>100</v>
      </c>
      <c r="T174" s="5">
        <v>88</v>
      </c>
      <c r="U174" s="5">
        <v>0</v>
      </c>
      <c r="V174" s="5">
        <v>8</v>
      </c>
      <c r="W174" s="5">
        <v>0</v>
      </c>
      <c r="X174" s="5">
        <v>0.5</v>
      </c>
      <c r="Y174" s="5">
        <v>1</v>
      </c>
      <c r="Z174" s="5">
        <v>0.5</v>
      </c>
      <c r="AA174" s="5">
        <v>0.5</v>
      </c>
      <c r="AB174" s="5">
        <v>0.5</v>
      </c>
      <c r="AC174" s="5">
        <v>1</v>
      </c>
      <c r="AD174" s="5"/>
      <c r="AE174" s="5">
        <v>0</v>
      </c>
      <c r="AF174" s="5">
        <v>0</v>
      </c>
      <c r="AG174" s="5"/>
      <c r="AH174" s="5">
        <v>0</v>
      </c>
      <c r="AI174" s="5"/>
      <c r="AJ174" s="5">
        <v>0</v>
      </c>
      <c r="AK174" s="5"/>
      <c r="AL174" s="11">
        <f t="shared" si="56"/>
        <v>8</v>
      </c>
      <c r="AM174" s="11">
        <f t="shared" si="57"/>
        <v>2.5</v>
      </c>
      <c r="AN174" s="11">
        <f t="shared" si="46"/>
        <v>100</v>
      </c>
      <c r="AO174" s="11">
        <v>82</v>
      </c>
      <c r="AP174" s="11">
        <v>2</v>
      </c>
      <c r="AQ174" s="11">
        <v>7</v>
      </c>
      <c r="AR174" s="11">
        <v>3.5</v>
      </c>
      <c r="AS174" s="11">
        <v>4</v>
      </c>
      <c r="AU174" s="11">
        <v>0</v>
      </c>
      <c r="AV174" s="11">
        <v>0</v>
      </c>
      <c r="AW174" s="11">
        <v>0</v>
      </c>
      <c r="AX174" s="11">
        <v>1.5</v>
      </c>
      <c r="AY174" s="11">
        <v>0</v>
      </c>
      <c r="AZ174" s="11">
        <v>0</v>
      </c>
      <c r="BB174" s="11">
        <v>0</v>
      </c>
      <c r="BF174" s="11">
        <f t="shared" si="58"/>
        <v>9</v>
      </c>
      <c r="BG174" s="11">
        <f t="shared" si="59"/>
        <v>4</v>
      </c>
      <c r="BH174" s="11">
        <f t="shared" si="60"/>
        <v>1.5</v>
      </c>
      <c r="BI174" s="11">
        <f t="shared" si="61"/>
        <v>0</v>
      </c>
      <c r="BL174" t="s">
        <v>586</v>
      </c>
    </row>
    <row r="175" spans="1:64" x14ac:dyDescent="0.25">
      <c r="A175">
        <v>2015</v>
      </c>
      <c r="B175" t="s">
        <v>503</v>
      </c>
      <c r="C175" t="s">
        <v>80</v>
      </c>
      <c r="D175" s="15">
        <v>44501</v>
      </c>
      <c r="E175" t="s">
        <v>257</v>
      </c>
      <c r="F175" t="s">
        <v>816</v>
      </c>
      <c r="G175" t="s">
        <v>224</v>
      </c>
      <c r="I175" t="s">
        <v>224</v>
      </c>
      <c r="J175">
        <v>2010</v>
      </c>
      <c r="K175">
        <f t="shared" si="54"/>
        <v>5</v>
      </c>
      <c r="L175" t="s">
        <v>738</v>
      </c>
      <c r="M175" t="s">
        <v>738</v>
      </c>
      <c r="N175" t="s">
        <v>746</v>
      </c>
      <c r="O175" s="2">
        <v>81000</v>
      </c>
      <c r="P175" s="2">
        <v>79500</v>
      </c>
      <c r="Q175" s="2">
        <v>89500</v>
      </c>
      <c r="R175" s="3">
        <v>1.2231666666666667</v>
      </c>
      <c r="S175" s="5">
        <f t="shared" si="55"/>
        <v>100</v>
      </c>
      <c r="T175" s="5">
        <v>85</v>
      </c>
      <c r="U175" s="5">
        <v>0</v>
      </c>
      <c r="V175" s="5">
        <v>10</v>
      </c>
      <c r="W175" s="5">
        <v>0</v>
      </c>
      <c r="X175" s="5">
        <v>3</v>
      </c>
      <c r="Y175" s="5">
        <v>2</v>
      </c>
      <c r="Z175" s="5">
        <v>0</v>
      </c>
      <c r="AA175" s="5">
        <v>0</v>
      </c>
      <c r="AB175" s="5">
        <v>0</v>
      </c>
      <c r="AC175" s="5">
        <v>0</v>
      </c>
      <c r="AD175" s="5"/>
      <c r="AE175" s="5">
        <v>0</v>
      </c>
      <c r="AF175" s="5">
        <v>0</v>
      </c>
      <c r="AG175" s="5"/>
      <c r="AH175" s="5">
        <v>0</v>
      </c>
      <c r="AI175" s="5"/>
      <c r="AJ175" s="5">
        <v>0</v>
      </c>
      <c r="AK175" s="5"/>
      <c r="AL175" s="11">
        <f t="shared" si="56"/>
        <v>10</v>
      </c>
      <c r="AM175" s="11">
        <f t="shared" si="57"/>
        <v>0</v>
      </c>
      <c r="AN175" s="11">
        <f t="shared" si="46"/>
        <v>100</v>
      </c>
      <c r="AO175" s="11">
        <v>95</v>
      </c>
      <c r="AP175" s="11">
        <v>0</v>
      </c>
      <c r="AQ175" s="11">
        <v>0</v>
      </c>
      <c r="AR175" s="11">
        <v>5</v>
      </c>
      <c r="AS175" s="11">
        <v>0</v>
      </c>
      <c r="AU175" s="11">
        <v>0</v>
      </c>
      <c r="AV175" s="11">
        <v>0</v>
      </c>
      <c r="AW175" s="11">
        <v>0</v>
      </c>
      <c r="AX175" s="11">
        <v>0</v>
      </c>
      <c r="AY175" s="11">
        <v>0</v>
      </c>
      <c r="AZ175" s="11">
        <v>0</v>
      </c>
      <c r="BB175" s="11">
        <v>0</v>
      </c>
      <c r="BF175" s="11">
        <f t="shared" si="58"/>
        <v>0</v>
      </c>
      <c r="BG175" s="11">
        <f t="shared" si="59"/>
        <v>0</v>
      </c>
      <c r="BH175" s="11">
        <f t="shared" si="60"/>
        <v>0</v>
      </c>
      <c r="BI175" s="11">
        <f t="shared" si="61"/>
        <v>0</v>
      </c>
      <c r="BL175" t="s">
        <v>587</v>
      </c>
    </row>
    <row r="176" spans="1:64" x14ac:dyDescent="0.25">
      <c r="A176">
        <v>2015</v>
      </c>
      <c r="B176" t="s">
        <v>469</v>
      </c>
      <c r="C176" t="s">
        <v>59</v>
      </c>
      <c r="D176" s="15">
        <v>54454</v>
      </c>
      <c r="E176" t="s">
        <v>257</v>
      </c>
      <c r="F176" t="s">
        <v>816</v>
      </c>
      <c r="G176" t="s">
        <v>227</v>
      </c>
      <c r="I176" t="s">
        <v>733</v>
      </c>
      <c r="J176">
        <v>2012</v>
      </c>
      <c r="K176">
        <f t="shared" ref="K176:K207" si="62">2015-J176</f>
        <v>3</v>
      </c>
      <c r="L176" t="s">
        <v>738</v>
      </c>
      <c r="M176" t="s">
        <v>738</v>
      </c>
      <c r="N176" t="s">
        <v>745</v>
      </c>
      <c r="O176" s="2">
        <v>23000</v>
      </c>
      <c r="P176" s="2">
        <v>20000</v>
      </c>
      <c r="Q176" s="2">
        <v>9100</v>
      </c>
      <c r="R176" s="3">
        <v>0.43798695652173913</v>
      </c>
      <c r="S176" s="5">
        <f t="shared" si="55"/>
        <v>100</v>
      </c>
      <c r="T176" s="5">
        <v>73</v>
      </c>
      <c r="U176" s="5">
        <v>1</v>
      </c>
      <c r="V176" s="5">
        <v>2</v>
      </c>
      <c r="W176" s="5">
        <v>0</v>
      </c>
      <c r="X176" s="5">
        <v>0</v>
      </c>
      <c r="Y176" s="5">
        <v>15</v>
      </c>
      <c r="Z176" s="5">
        <v>6</v>
      </c>
      <c r="AA176" s="5">
        <v>0</v>
      </c>
      <c r="AB176" s="5">
        <v>0</v>
      </c>
      <c r="AC176" s="5">
        <v>1</v>
      </c>
      <c r="AD176" s="5"/>
      <c r="AE176" s="5">
        <v>2</v>
      </c>
      <c r="AF176" s="5">
        <v>0</v>
      </c>
      <c r="AG176" s="5"/>
      <c r="AH176" s="5">
        <v>0</v>
      </c>
      <c r="AI176" s="5"/>
      <c r="AJ176" s="5">
        <v>0</v>
      </c>
      <c r="AK176" s="5"/>
      <c r="AL176" s="11">
        <f t="shared" si="56"/>
        <v>2</v>
      </c>
      <c r="AM176" s="11">
        <f t="shared" si="57"/>
        <v>9</v>
      </c>
      <c r="AN176" s="11">
        <f t="shared" si="46"/>
        <v>100</v>
      </c>
      <c r="AO176" s="11">
        <v>0</v>
      </c>
      <c r="AP176" s="11">
        <v>0</v>
      </c>
      <c r="AQ176" s="11">
        <v>95</v>
      </c>
      <c r="AR176" s="11">
        <v>3</v>
      </c>
      <c r="AS176" s="11">
        <v>0</v>
      </c>
      <c r="AU176" s="11">
        <v>0</v>
      </c>
      <c r="AV176" s="11">
        <v>0</v>
      </c>
      <c r="AW176" s="11">
        <v>2</v>
      </c>
      <c r="AX176" s="11">
        <v>0</v>
      </c>
      <c r="AY176" s="11">
        <v>0</v>
      </c>
      <c r="AZ176" s="11">
        <v>0</v>
      </c>
      <c r="BB176" s="11">
        <v>0</v>
      </c>
      <c r="BF176" s="11">
        <f t="shared" si="58"/>
        <v>95</v>
      </c>
      <c r="BG176" s="11">
        <f t="shared" si="59"/>
        <v>0</v>
      </c>
      <c r="BH176" s="11">
        <f t="shared" si="60"/>
        <v>2</v>
      </c>
      <c r="BI176" s="11">
        <f t="shared" si="61"/>
        <v>0</v>
      </c>
      <c r="BL176" t="s">
        <v>588</v>
      </c>
    </row>
    <row r="177" spans="1:64" x14ac:dyDescent="0.25">
      <c r="A177">
        <v>2015</v>
      </c>
      <c r="B177" t="s">
        <v>424</v>
      </c>
      <c r="C177" t="s">
        <v>59</v>
      </c>
      <c r="D177" s="15">
        <v>54665</v>
      </c>
      <c r="E177" t="s">
        <v>257</v>
      </c>
      <c r="F177" t="s">
        <v>816</v>
      </c>
      <c r="G177" t="s">
        <v>231</v>
      </c>
      <c r="I177" t="s">
        <v>242</v>
      </c>
      <c r="J177">
        <v>2011</v>
      </c>
      <c r="K177">
        <f t="shared" si="62"/>
        <v>4</v>
      </c>
      <c r="L177" t="s">
        <v>738</v>
      </c>
      <c r="M177" t="s">
        <v>738</v>
      </c>
      <c r="N177" t="s">
        <v>746</v>
      </c>
      <c r="S177" s="5">
        <f t="shared" si="55"/>
        <v>100</v>
      </c>
      <c r="T177" s="5">
        <v>20</v>
      </c>
      <c r="U177" s="5">
        <v>20</v>
      </c>
      <c r="V177" s="5">
        <v>5</v>
      </c>
      <c r="W177" s="5">
        <v>0</v>
      </c>
      <c r="X177" s="5">
        <v>15</v>
      </c>
      <c r="Y177" s="5">
        <v>5</v>
      </c>
      <c r="Z177" s="5">
        <v>15</v>
      </c>
      <c r="AA177" s="5">
        <v>0</v>
      </c>
      <c r="AB177" s="5">
        <v>5</v>
      </c>
      <c r="AC177" s="5">
        <v>15</v>
      </c>
      <c r="AD177" s="5"/>
      <c r="AE177" s="5">
        <v>0</v>
      </c>
      <c r="AF177" s="5">
        <v>0</v>
      </c>
      <c r="AG177" s="5"/>
      <c r="AH177" s="5">
        <v>0</v>
      </c>
      <c r="AI177" s="5"/>
      <c r="AJ177" s="5">
        <v>0</v>
      </c>
      <c r="AK177" s="5"/>
      <c r="AL177" s="11">
        <f t="shared" si="56"/>
        <v>5</v>
      </c>
      <c r="AM177" s="11">
        <f t="shared" si="57"/>
        <v>35</v>
      </c>
      <c r="AN177" s="11">
        <f t="shared" si="46"/>
        <v>100</v>
      </c>
      <c r="AO177" s="11">
        <v>0</v>
      </c>
      <c r="AP177" s="11">
        <v>0</v>
      </c>
      <c r="AQ177" s="11">
        <v>95</v>
      </c>
      <c r="AR177" s="11">
        <v>0</v>
      </c>
      <c r="AS177" s="11">
        <v>0</v>
      </c>
      <c r="AU177" s="11">
        <v>5</v>
      </c>
      <c r="AV177" s="11">
        <v>0</v>
      </c>
      <c r="AW177" s="11">
        <v>0</v>
      </c>
      <c r="AX177" s="11">
        <v>0</v>
      </c>
      <c r="AY177" s="11">
        <v>0</v>
      </c>
      <c r="AZ177" s="11">
        <v>0</v>
      </c>
      <c r="BB177" s="11">
        <v>0</v>
      </c>
      <c r="BF177" s="11">
        <f t="shared" si="58"/>
        <v>95</v>
      </c>
      <c r="BG177" s="11">
        <f t="shared" si="59"/>
        <v>0</v>
      </c>
      <c r="BH177" s="11">
        <f t="shared" si="60"/>
        <v>0</v>
      </c>
      <c r="BI177" s="11">
        <f t="shared" si="61"/>
        <v>0</v>
      </c>
      <c r="BL177" t="s">
        <v>588</v>
      </c>
    </row>
    <row r="178" spans="1:64" x14ac:dyDescent="0.25">
      <c r="A178">
        <v>2015</v>
      </c>
      <c r="B178" t="s">
        <v>520</v>
      </c>
      <c r="C178" t="s">
        <v>65</v>
      </c>
      <c r="D178" s="15">
        <v>12871</v>
      </c>
      <c r="E178" t="s">
        <v>261</v>
      </c>
      <c r="F178" t="s">
        <v>817</v>
      </c>
      <c r="G178" t="s">
        <v>227</v>
      </c>
      <c r="I178" t="s">
        <v>733</v>
      </c>
      <c r="J178">
        <v>2012</v>
      </c>
      <c r="K178">
        <f t="shared" si="62"/>
        <v>3</v>
      </c>
      <c r="L178" t="s">
        <v>738</v>
      </c>
      <c r="M178" t="s">
        <v>738</v>
      </c>
      <c r="N178" t="s">
        <v>744</v>
      </c>
      <c r="O178" s="2">
        <v>1123792</v>
      </c>
      <c r="P178" s="2">
        <v>969702.45</v>
      </c>
      <c r="Q178" s="2">
        <v>1055275</v>
      </c>
      <c r="R178" s="3">
        <v>1.0395067993009384</v>
      </c>
      <c r="S178" s="5">
        <f t="shared" si="55"/>
        <v>100</v>
      </c>
      <c r="T178" s="5">
        <v>0</v>
      </c>
      <c r="U178" s="5">
        <v>0</v>
      </c>
      <c r="V178" s="5">
        <v>100</v>
      </c>
      <c r="W178" s="5">
        <v>0</v>
      </c>
      <c r="X178" s="5">
        <v>0</v>
      </c>
      <c r="Y178" s="5">
        <v>0</v>
      </c>
      <c r="Z178" s="5">
        <v>0</v>
      </c>
      <c r="AA178" s="5">
        <v>0</v>
      </c>
      <c r="AB178" s="5">
        <v>0</v>
      </c>
      <c r="AC178" s="5">
        <v>0</v>
      </c>
      <c r="AD178" s="5"/>
      <c r="AE178" s="5">
        <v>0</v>
      </c>
      <c r="AF178" s="5">
        <v>0</v>
      </c>
      <c r="AG178" s="5"/>
      <c r="AH178" s="5">
        <v>0</v>
      </c>
      <c r="AI178" s="5"/>
      <c r="AJ178" s="5">
        <v>0</v>
      </c>
      <c r="AK178" s="5"/>
      <c r="AL178" s="11">
        <f t="shared" si="56"/>
        <v>100</v>
      </c>
      <c r="AM178" s="11">
        <f t="shared" si="57"/>
        <v>0</v>
      </c>
      <c r="AN178" s="11">
        <f t="shared" si="46"/>
        <v>100</v>
      </c>
      <c r="AO178" s="11">
        <v>0</v>
      </c>
      <c r="AP178" s="11">
        <v>70</v>
      </c>
      <c r="AQ178" s="11">
        <v>5</v>
      </c>
      <c r="AR178" s="11">
        <v>25</v>
      </c>
      <c r="AS178" s="11">
        <v>0</v>
      </c>
      <c r="AU178" s="11">
        <v>0</v>
      </c>
      <c r="AV178" s="11">
        <v>0</v>
      </c>
      <c r="AW178" s="11">
        <v>0</v>
      </c>
      <c r="AX178" s="11">
        <v>0</v>
      </c>
      <c r="AY178" s="11">
        <v>0</v>
      </c>
      <c r="AZ178" s="11">
        <v>0</v>
      </c>
      <c r="BB178" s="11">
        <v>0</v>
      </c>
      <c r="BF178" s="11">
        <f t="shared" si="58"/>
        <v>75</v>
      </c>
      <c r="BG178" s="11">
        <f t="shared" si="59"/>
        <v>0</v>
      </c>
      <c r="BH178" s="11">
        <f t="shared" si="60"/>
        <v>0</v>
      </c>
      <c r="BI178" s="11">
        <f t="shared" si="61"/>
        <v>0</v>
      </c>
      <c r="BL178" t="s">
        <v>587</v>
      </c>
    </row>
    <row r="179" spans="1:64" x14ac:dyDescent="0.25">
      <c r="A179">
        <v>2015</v>
      </c>
      <c r="B179" t="s">
        <v>508</v>
      </c>
      <c r="C179" t="s">
        <v>65</v>
      </c>
      <c r="D179" s="15">
        <v>10115</v>
      </c>
      <c r="E179" t="s">
        <v>261</v>
      </c>
      <c r="F179" t="s">
        <v>817</v>
      </c>
      <c r="G179" t="s">
        <v>224</v>
      </c>
      <c r="I179" t="s">
        <v>224</v>
      </c>
      <c r="J179">
        <v>2010</v>
      </c>
      <c r="K179">
        <f t="shared" si="62"/>
        <v>5</v>
      </c>
      <c r="L179" t="s">
        <v>738</v>
      </c>
      <c r="M179" t="s">
        <v>738</v>
      </c>
      <c r="N179" t="s">
        <v>746</v>
      </c>
      <c r="O179" s="2">
        <v>1058276</v>
      </c>
      <c r="P179" s="2">
        <v>890256</v>
      </c>
      <c r="Q179" s="2">
        <v>228888</v>
      </c>
      <c r="R179" s="3">
        <v>0.23942621395552768</v>
      </c>
      <c r="S179" s="5">
        <f t="shared" si="55"/>
        <v>100</v>
      </c>
      <c r="T179" s="5">
        <v>95</v>
      </c>
      <c r="U179" s="5">
        <v>0</v>
      </c>
      <c r="V179" s="5">
        <v>0</v>
      </c>
      <c r="W179" s="5">
        <v>0</v>
      </c>
      <c r="X179" s="5">
        <v>0.5</v>
      </c>
      <c r="Y179" s="5">
        <v>3.5</v>
      </c>
      <c r="Z179" s="5">
        <v>0.5</v>
      </c>
      <c r="AA179" s="5">
        <v>0.5</v>
      </c>
      <c r="AB179" s="5">
        <v>0</v>
      </c>
      <c r="AC179" s="5">
        <v>0</v>
      </c>
      <c r="AD179" s="5"/>
      <c r="AE179" s="5">
        <v>0</v>
      </c>
      <c r="AF179" s="5">
        <v>0</v>
      </c>
      <c r="AG179" s="5"/>
      <c r="AH179" s="5">
        <v>0</v>
      </c>
      <c r="AI179" s="5"/>
      <c r="AJ179" s="5">
        <v>0</v>
      </c>
      <c r="AK179" s="5"/>
      <c r="AL179" s="11">
        <f t="shared" si="56"/>
        <v>0</v>
      </c>
      <c r="AM179" s="11">
        <f t="shared" si="57"/>
        <v>1</v>
      </c>
      <c r="AN179" s="11">
        <f t="shared" si="46"/>
        <v>100</v>
      </c>
      <c r="AO179" s="11">
        <v>80</v>
      </c>
      <c r="AP179" s="11">
        <v>0</v>
      </c>
      <c r="AQ179" s="11">
        <v>0</v>
      </c>
      <c r="AR179" s="11">
        <v>0</v>
      </c>
      <c r="AS179" s="11">
        <v>0</v>
      </c>
      <c r="AU179" s="11">
        <v>0</v>
      </c>
      <c r="AV179" s="11">
        <v>8</v>
      </c>
      <c r="AW179" s="11">
        <v>5</v>
      </c>
      <c r="AX179" s="11">
        <v>0</v>
      </c>
      <c r="AY179" s="11">
        <v>0</v>
      </c>
      <c r="AZ179" s="11">
        <v>5</v>
      </c>
      <c r="BB179" s="11">
        <v>0</v>
      </c>
      <c r="BC179" t="s">
        <v>580</v>
      </c>
      <c r="BD179" s="11">
        <v>2</v>
      </c>
      <c r="BE179" t="s">
        <v>581</v>
      </c>
      <c r="BF179" s="11">
        <f t="shared" si="58"/>
        <v>0</v>
      </c>
      <c r="BG179" s="11">
        <f t="shared" si="59"/>
        <v>0</v>
      </c>
      <c r="BH179" s="11">
        <f t="shared" si="60"/>
        <v>18</v>
      </c>
      <c r="BI179" s="11">
        <f t="shared" si="61"/>
        <v>2</v>
      </c>
      <c r="BL179" t="s">
        <v>587</v>
      </c>
    </row>
    <row r="180" spans="1:64" x14ac:dyDescent="0.25">
      <c r="A180">
        <v>2015</v>
      </c>
      <c r="B180" t="s">
        <v>468</v>
      </c>
      <c r="C180" t="s">
        <v>30</v>
      </c>
      <c r="D180" s="15">
        <v>59860</v>
      </c>
      <c r="E180" t="s">
        <v>254</v>
      </c>
      <c r="F180" t="s">
        <v>818</v>
      </c>
      <c r="G180" t="s">
        <v>234</v>
      </c>
      <c r="I180" t="s">
        <v>733</v>
      </c>
      <c r="J180">
        <v>2012</v>
      </c>
      <c r="K180">
        <f t="shared" si="62"/>
        <v>3</v>
      </c>
      <c r="L180" t="s">
        <v>738</v>
      </c>
      <c r="M180" t="s">
        <v>738</v>
      </c>
      <c r="N180" t="s">
        <v>746</v>
      </c>
      <c r="O180" s="2">
        <v>24000</v>
      </c>
      <c r="P180" s="2">
        <v>20000</v>
      </c>
      <c r="Q180" s="2">
        <v>8000</v>
      </c>
      <c r="R180" s="3">
        <v>0.36899999999999999</v>
      </c>
      <c r="S180" s="5">
        <f t="shared" si="55"/>
        <v>99.999999999999986</v>
      </c>
      <c r="T180" s="11">
        <v>15.789473684210526</v>
      </c>
      <c r="U180" s="11">
        <v>5.2631578947368416</v>
      </c>
      <c r="V180" s="11">
        <v>10.526315789473683</v>
      </c>
      <c r="W180" s="11">
        <v>0</v>
      </c>
      <c r="X180" s="11">
        <v>52.631578947368418</v>
      </c>
      <c r="Y180" s="11">
        <v>5.2631578947368416</v>
      </c>
      <c r="Z180" s="11">
        <v>0</v>
      </c>
      <c r="AA180" s="11">
        <v>2.6315789473684208</v>
      </c>
      <c r="AB180" s="11">
        <v>5.2631578947368416</v>
      </c>
      <c r="AC180" s="11">
        <v>2.6315789473684208</v>
      </c>
      <c r="AD180" s="11"/>
      <c r="AE180" s="11">
        <v>0</v>
      </c>
      <c r="AF180" s="11">
        <v>0</v>
      </c>
      <c r="AG180" s="11">
        <v>0</v>
      </c>
      <c r="AH180" s="11">
        <v>0</v>
      </c>
      <c r="AI180" s="11">
        <v>0</v>
      </c>
      <c r="AJ180" s="11">
        <v>0</v>
      </c>
      <c r="AL180" s="11">
        <f t="shared" si="56"/>
        <v>10.526315789473683</v>
      </c>
      <c r="AM180" s="11">
        <f t="shared" si="57"/>
        <v>10.526315789473683</v>
      </c>
      <c r="AN180" s="11">
        <f t="shared" si="46"/>
        <v>100</v>
      </c>
      <c r="AO180" s="9">
        <v>0</v>
      </c>
      <c r="AP180" s="9">
        <v>5</v>
      </c>
      <c r="AQ180" s="9">
        <v>95</v>
      </c>
      <c r="AR180" s="9">
        <v>0</v>
      </c>
      <c r="AS180" s="9">
        <v>0</v>
      </c>
      <c r="AT180" s="9">
        <v>0</v>
      </c>
      <c r="AU180" s="9">
        <v>0</v>
      </c>
      <c r="AV180" s="9">
        <v>0</v>
      </c>
      <c r="AW180" s="9">
        <v>0</v>
      </c>
      <c r="AX180" s="9">
        <v>0</v>
      </c>
      <c r="AY180" s="9">
        <v>0</v>
      </c>
      <c r="AZ180" s="9">
        <v>0</v>
      </c>
      <c r="BA180" s="9">
        <v>0</v>
      </c>
      <c r="BB180" s="9">
        <v>0</v>
      </c>
      <c r="BC180" s="9"/>
      <c r="BD180" s="9">
        <v>0</v>
      </c>
      <c r="BF180" s="11">
        <f t="shared" si="58"/>
        <v>100</v>
      </c>
      <c r="BG180" s="11">
        <f t="shared" si="59"/>
        <v>0</v>
      </c>
      <c r="BH180" s="11">
        <f t="shared" si="60"/>
        <v>0</v>
      </c>
      <c r="BI180" s="11">
        <f t="shared" si="61"/>
        <v>0</v>
      </c>
      <c r="BL180" t="s">
        <v>588</v>
      </c>
    </row>
    <row r="181" spans="1:64" x14ac:dyDescent="0.25">
      <c r="A181">
        <v>2015</v>
      </c>
      <c r="B181" t="s">
        <v>532</v>
      </c>
      <c r="C181" t="s">
        <v>29</v>
      </c>
      <c r="D181" s="15">
        <v>80524</v>
      </c>
      <c r="E181" t="s">
        <v>254</v>
      </c>
      <c r="F181" t="s">
        <v>818</v>
      </c>
      <c r="G181" t="s">
        <v>230</v>
      </c>
      <c r="I181" t="s">
        <v>736</v>
      </c>
      <c r="J181">
        <v>2011</v>
      </c>
      <c r="K181">
        <f t="shared" si="62"/>
        <v>4</v>
      </c>
      <c r="L181" t="s">
        <v>738</v>
      </c>
      <c r="M181" t="s">
        <v>738</v>
      </c>
      <c r="N181" t="s">
        <v>744</v>
      </c>
      <c r="O181" s="2">
        <v>1489595</v>
      </c>
      <c r="P181" s="2">
        <v>1489595.44</v>
      </c>
      <c r="Q181" s="2">
        <v>1520629.67</v>
      </c>
      <c r="R181" s="3">
        <v>1.135481170848452</v>
      </c>
      <c r="S181" s="5">
        <f t="shared" si="55"/>
        <v>100</v>
      </c>
      <c r="T181" s="5">
        <v>5</v>
      </c>
      <c r="U181" s="5">
        <v>1</v>
      </c>
      <c r="V181" s="5">
        <v>15</v>
      </c>
      <c r="W181" s="5">
        <v>0</v>
      </c>
      <c r="X181" s="5">
        <v>5</v>
      </c>
      <c r="Y181" s="5">
        <v>3</v>
      </c>
      <c r="Z181" s="5">
        <v>5</v>
      </c>
      <c r="AA181" s="5">
        <v>3</v>
      </c>
      <c r="AB181" s="5">
        <v>1</v>
      </c>
      <c r="AC181" s="5">
        <v>57</v>
      </c>
      <c r="AD181" s="5"/>
      <c r="AE181" s="5">
        <v>5</v>
      </c>
      <c r="AF181" s="5">
        <v>0</v>
      </c>
      <c r="AG181" s="5"/>
      <c r="AH181" s="5">
        <v>0</v>
      </c>
      <c r="AI181" s="5"/>
      <c r="AJ181" s="5">
        <v>0</v>
      </c>
      <c r="AK181" s="5"/>
      <c r="AL181" s="11">
        <f t="shared" si="56"/>
        <v>15</v>
      </c>
      <c r="AM181" s="11">
        <f t="shared" si="57"/>
        <v>71</v>
      </c>
      <c r="AN181" s="11">
        <f t="shared" si="46"/>
        <v>100</v>
      </c>
      <c r="AO181" s="11">
        <v>0</v>
      </c>
      <c r="AP181" s="11">
        <v>30</v>
      </c>
      <c r="AQ181" s="11">
        <v>30</v>
      </c>
      <c r="AR181" s="11">
        <v>16</v>
      </c>
      <c r="AS181" s="11">
        <v>0</v>
      </c>
      <c r="AU181" s="11">
        <v>2</v>
      </c>
      <c r="AV181" s="11">
        <v>0</v>
      </c>
      <c r="AW181" s="11">
        <v>2</v>
      </c>
      <c r="AX181" s="11">
        <v>10</v>
      </c>
      <c r="AY181" s="11">
        <v>10</v>
      </c>
      <c r="AZ181" s="11">
        <v>0</v>
      </c>
      <c r="BB181" s="11">
        <v>0</v>
      </c>
      <c r="BF181" s="11">
        <f t="shared" si="58"/>
        <v>60</v>
      </c>
      <c r="BG181" s="11">
        <f t="shared" si="59"/>
        <v>0</v>
      </c>
      <c r="BH181" s="11">
        <f t="shared" si="60"/>
        <v>22</v>
      </c>
      <c r="BI181" s="11">
        <f t="shared" si="61"/>
        <v>0</v>
      </c>
      <c r="BL181" t="s">
        <v>588</v>
      </c>
    </row>
    <row r="182" spans="1:64" x14ac:dyDescent="0.25">
      <c r="A182">
        <v>2015</v>
      </c>
      <c r="B182" t="s">
        <v>535</v>
      </c>
      <c r="C182" t="s">
        <v>30</v>
      </c>
      <c r="D182" s="15">
        <v>59715</v>
      </c>
      <c r="E182" t="s">
        <v>254</v>
      </c>
      <c r="F182" t="s">
        <v>818</v>
      </c>
      <c r="G182" t="s">
        <v>226</v>
      </c>
      <c r="I182" t="s">
        <v>736</v>
      </c>
      <c r="J182">
        <v>2011</v>
      </c>
      <c r="K182">
        <f t="shared" si="62"/>
        <v>4</v>
      </c>
      <c r="L182" t="s">
        <v>738</v>
      </c>
      <c r="M182" t="s">
        <v>738</v>
      </c>
      <c r="N182" t="s">
        <v>746</v>
      </c>
      <c r="O182" s="2">
        <v>635000</v>
      </c>
      <c r="P182" s="2">
        <v>625000</v>
      </c>
      <c r="Q182" s="2">
        <v>675300</v>
      </c>
      <c r="R182" s="3">
        <v>1.1772552755905512</v>
      </c>
      <c r="S182" s="5">
        <f t="shared" si="55"/>
        <v>100</v>
      </c>
      <c r="T182" s="5">
        <v>59</v>
      </c>
      <c r="U182" s="5">
        <v>0</v>
      </c>
      <c r="V182" s="5">
        <v>19</v>
      </c>
      <c r="W182" s="5">
        <v>0</v>
      </c>
      <c r="X182" s="5">
        <v>9</v>
      </c>
      <c r="Y182" s="5">
        <v>0</v>
      </c>
      <c r="Z182" s="5">
        <v>2</v>
      </c>
      <c r="AA182" s="5">
        <v>0</v>
      </c>
      <c r="AB182" s="5">
        <v>1</v>
      </c>
      <c r="AC182" s="5">
        <v>9</v>
      </c>
      <c r="AD182" s="5"/>
      <c r="AE182" s="5">
        <v>0.5</v>
      </c>
      <c r="AF182" s="5">
        <v>0.5</v>
      </c>
      <c r="AG182" s="5" t="s">
        <v>568</v>
      </c>
      <c r="AH182" s="5">
        <v>0</v>
      </c>
      <c r="AI182" s="5"/>
      <c r="AJ182" s="5">
        <v>0</v>
      </c>
      <c r="AK182" s="5"/>
      <c r="AL182" s="11">
        <f t="shared" si="56"/>
        <v>19</v>
      </c>
      <c r="AM182" s="11">
        <f t="shared" si="57"/>
        <v>13</v>
      </c>
      <c r="AN182" s="11">
        <f t="shared" si="46"/>
        <v>100</v>
      </c>
      <c r="AO182" s="11">
        <v>0</v>
      </c>
      <c r="AP182" s="11">
        <v>0</v>
      </c>
      <c r="AQ182" s="11">
        <v>30</v>
      </c>
      <c r="AR182" s="11">
        <v>65</v>
      </c>
      <c r="AS182" s="11">
        <v>0</v>
      </c>
      <c r="AU182" s="11">
        <v>0</v>
      </c>
      <c r="AV182" s="11">
        <v>0</v>
      </c>
      <c r="AW182" s="11">
        <v>0</v>
      </c>
      <c r="AX182" s="11">
        <v>2.5</v>
      </c>
      <c r="AY182" s="11">
        <v>1</v>
      </c>
      <c r="AZ182" s="11">
        <v>1.5</v>
      </c>
      <c r="BB182" s="11">
        <v>0</v>
      </c>
      <c r="BF182" s="11">
        <f t="shared" si="58"/>
        <v>30</v>
      </c>
      <c r="BG182" s="11">
        <f t="shared" si="59"/>
        <v>0</v>
      </c>
      <c r="BH182" s="11">
        <f t="shared" si="60"/>
        <v>5</v>
      </c>
      <c r="BI182" s="11">
        <f t="shared" si="61"/>
        <v>0</v>
      </c>
      <c r="BL182" t="s">
        <v>588</v>
      </c>
    </row>
    <row r="183" spans="1:64" x14ac:dyDescent="0.25">
      <c r="A183">
        <v>2015</v>
      </c>
      <c r="B183" t="s">
        <v>476</v>
      </c>
      <c r="C183" t="s">
        <v>218</v>
      </c>
      <c r="D183" s="15">
        <v>85282</v>
      </c>
      <c r="E183" t="s">
        <v>254</v>
      </c>
      <c r="F183" t="s">
        <v>818</v>
      </c>
      <c r="G183" t="s">
        <v>226</v>
      </c>
      <c r="I183" t="s">
        <v>736</v>
      </c>
      <c r="J183">
        <v>2011</v>
      </c>
      <c r="K183">
        <f t="shared" si="62"/>
        <v>4</v>
      </c>
      <c r="L183" t="s">
        <v>738</v>
      </c>
      <c r="M183" t="s">
        <v>738</v>
      </c>
      <c r="N183" t="s">
        <v>746</v>
      </c>
      <c r="O183" s="2">
        <v>350000</v>
      </c>
      <c r="P183" s="2">
        <v>350000</v>
      </c>
      <c r="Q183" s="2">
        <v>219561.38999999998</v>
      </c>
      <c r="R183" s="3">
        <v>0.71180539637142848</v>
      </c>
      <c r="S183" s="5">
        <f t="shared" si="55"/>
        <v>100</v>
      </c>
      <c r="T183" s="5">
        <v>0</v>
      </c>
      <c r="U183" s="5">
        <v>0</v>
      </c>
      <c r="V183" s="5">
        <v>0</v>
      </c>
      <c r="W183" s="5">
        <v>0</v>
      </c>
      <c r="X183" s="5">
        <v>0</v>
      </c>
      <c r="Y183" s="5">
        <v>0</v>
      </c>
      <c r="Z183" s="5">
        <v>100</v>
      </c>
      <c r="AA183" s="5">
        <v>0</v>
      </c>
      <c r="AB183" s="5">
        <v>0</v>
      </c>
      <c r="AC183" s="5">
        <v>0</v>
      </c>
      <c r="AD183" s="5"/>
      <c r="AE183" s="5">
        <v>0</v>
      </c>
      <c r="AF183" s="5">
        <v>0</v>
      </c>
      <c r="AG183" s="5"/>
      <c r="AH183" s="5">
        <v>0</v>
      </c>
      <c r="AI183" s="5"/>
      <c r="AJ183" s="5">
        <v>0</v>
      </c>
      <c r="AK183" s="5"/>
      <c r="AL183" s="11">
        <f t="shared" si="56"/>
        <v>0</v>
      </c>
      <c r="AM183" s="11">
        <f t="shared" si="57"/>
        <v>100</v>
      </c>
      <c r="AN183" s="11">
        <f t="shared" si="46"/>
        <v>100</v>
      </c>
      <c r="AO183" s="11">
        <v>20</v>
      </c>
      <c r="AP183" s="11">
        <v>0</v>
      </c>
      <c r="AQ183" s="11">
        <v>45</v>
      </c>
      <c r="AR183" s="11">
        <v>35</v>
      </c>
      <c r="AS183" s="11">
        <v>0</v>
      </c>
      <c r="AU183" s="11">
        <v>0</v>
      </c>
      <c r="AV183" s="11">
        <v>0</v>
      </c>
      <c r="AW183" s="11">
        <v>0</v>
      </c>
      <c r="AX183" s="11">
        <v>0</v>
      </c>
      <c r="AY183" s="11">
        <v>0</v>
      </c>
      <c r="AZ183" s="11">
        <v>0</v>
      </c>
      <c r="BB183" s="11">
        <v>0</v>
      </c>
      <c r="BF183" s="11">
        <f t="shared" si="58"/>
        <v>45</v>
      </c>
      <c r="BG183" s="11">
        <f t="shared" si="59"/>
        <v>0</v>
      </c>
      <c r="BH183" s="11">
        <f t="shared" si="60"/>
        <v>0</v>
      </c>
      <c r="BI183" s="11">
        <f t="shared" si="61"/>
        <v>0</v>
      </c>
      <c r="BL183" t="s">
        <v>587</v>
      </c>
    </row>
    <row r="184" spans="1:64" x14ac:dyDescent="0.25">
      <c r="A184">
        <v>2015</v>
      </c>
      <c r="B184" t="s">
        <v>493</v>
      </c>
      <c r="C184" t="s">
        <v>218</v>
      </c>
      <c r="D184" s="15">
        <v>86323</v>
      </c>
      <c r="E184" t="s">
        <v>254</v>
      </c>
      <c r="F184" t="s">
        <v>818</v>
      </c>
      <c r="G184" t="s">
        <v>224</v>
      </c>
      <c r="H184" t="s">
        <v>553</v>
      </c>
      <c r="I184" t="s">
        <v>224</v>
      </c>
      <c r="J184">
        <v>2012</v>
      </c>
      <c r="K184">
        <f t="shared" si="62"/>
        <v>3</v>
      </c>
      <c r="L184" t="s">
        <v>738</v>
      </c>
      <c r="M184" t="s">
        <v>738</v>
      </c>
      <c r="N184" t="s">
        <v>745</v>
      </c>
      <c r="O184" s="2">
        <v>25000</v>
      </c>
      <c r="P184" s="2">
        <v>25000</v>
      </c>
      <c r="Q184" s="2">
        <v>24585</v>
      </c>
      <c r="R184" s="3">
        <v>1.0886238000000001</v>
      </c>
      <c r="S184" s="5">
        <f t="shared" si="55"/>
        <v>100</v>
      </c>
      <c r="T184" s="5">
        <v>80</v>
      </c>
      <c r="U184" s="5">
        <v>2</v>
      </c>
      <c r="V184" s="5">
        <v>10</v>
      </c>
      <c r="W184" s="5">
        <v>0</v>
      </c>
      <c r="X184" s="5">
        <v>1</v>
      </c>
      <c r="Y184" s="5">
        <v>5</v>
      </c>
      <c r="Z184" s="5">
        <v>0</v>
      </c>
      <c r="AA184" s="5">
        <v>0</v>
      </c>
      <c r="AB184" s="5">
        <v>0</v>
      </c>
      <c r="AC184" s="5">
        <v>2</v>
      </c>
      <c r="AD184" s="5"/>
      <c r="AE184" s="5">
        <v>0</v>
      </c>
      <c r="AF184" s="5">
        <v>0</v>
      </c>
      <c r="AG184" s="5"/>
      <c r="AH184" s="5">
        <v>0</v>
      </c>
      <c r="AI184" s="5"/>
      <c r="AJ184" s="5">
        <v>0</v>
      </c>
      <c r="AK184" s="5"/>
      <c r="AL184" s="11">
        <f t="shared" si="56"/>
        <v>10</v>
      </c>
      <c r="AM184" s="11">
        <f t="shared" si="57"/>
        <v>2</v>
      </c>
      <c r="AN184" s="11">
        <f t="shared" si="46"/>
        <v>100</v>
      </c>
      <c r="AO184" s="11">
        <v>100</v>
      </c>
      <c r="AP184" s="11">
        <v>0</v>
      </c>
      <c r="AQ184" s="11">
        <v>0</v>
      </c>
      <c r="AR184" s="11">
        <v>0</v>
      </c>
      <c r="AS184" s="11">
        <v>0</v>
      </c>
      <c r="AU184" s="11">
        <v>0</v>
      </c>
      <c r="AV184" s="11">
        <v>0</v>
      </c>
      <c r="AW184" s="11">
        <v>0</v>
      </c>
      <c r="AX184" s="11">
        <v>0</v>
      </c>
      <c r="AY184" s="11">
        <v>0</v>
      </c>
      <c r="AZ184" s="11">
        <v>0</v>
      </c>
      <c r="BB184" s="11">
        <v>0</v>
      </c>
      <c r="BF184" s="11">
        <f t="shared" si="58"/>
        <v>0</v>
      </c>
      <c r="BG184" s="11">
        <f t="shared" si="59"/>
        <v>0</v>
      </c>
      <c r="BH184" s="11">
        <f t="shared" si="60"/>
        <v>0</v>
      </c>
      <c r="BI184" s="11">
        <f t="shared" si="61"/>
        <v>0</v>
      </c>
      <c r="BL184" t="s">
        <v>587</v>
      </c>
    </row>
    <row r="185" spans="1:64" x14ac:dyDescent="0.25">
      <c r="A185">
        <v>2015</v>
      </c>
      <c r="B185" t="s">
        <v>427</v>
      </c>
      <c r="C185" t="s">
        <v>34</v>
      </c>
      <c r="D185" s="15">
        <v>87105</v>
      </c>
      <c r="E185" t="s">
        <v>254</v>
      </c>
      <c r="F185" t="s">
        <v>818</v>
      </c>
      <c r="G185" t="s">
        <v>230</v>
      </c>
      <c r="I185" t="s">
        <v>736</v>
      </c>
      <c r="J185">
        <v>2010</v>
      </c>
      <c r="K185">
        <f t="shared" si="62"/>
        <v>5</v>
      </c>
      <c r="L185" t="s">
        <v>738</v>
      </c>
      <c r="M185" t="s">
        <v>738</v>
      </c>
      <c r="N185" t="s">
        <v>746</v>
      </c>
      <c r="S185" s="5">
        <f t="shared" si="55"/>
        <v>100</v>
      </c>
      <c r="T185" s="5">
        <v>100</v>
      </c>
      <c r="U185" s="5">
        <v>0</v>
      </c>
      <c r="V185" s="5">
        <v>0</v>
      </c>
      <c r="W185" s="5">
        <v>0</v>
      </c>
      <c r="X185" s="5">
        <v>0</v>
      </c>
      <c r="Y185" s="5">
        <v>0</v>
      </c>
      <c r="Z185" s="5">
        <v>0</v>
      </c>
      <c r="AA185" s="5">
        <v>0</v>
      </c>
      <c r="AB185" s="5">
        <v>0</v>
      </c>
      <c r="AC185" s="5">
        <v>0</v>
      </c>
      <c r="AD185" s="5"/>
      <c r="AE185" s="5">
        <v>0</v>
      </c>
      <c r="AF185" s="5">
        <v>0</v>
      </c>
      <c r="AG185" s="5"/>
      <c r="AH185" s="5">
        <v>0</v>
      </c>
      <c r="AI185" s="5"/>
      <c r="AJ185" s="5">
        <v>0</v>
      </c>
      <c r="AK185" s="5"/>
      <c r="AL185" s="11">
        <f t="shared" si="56"/>
        <v>0</v>
      </c>
      <c r="AM185" s="11">
        <f t="shared" si="57"/>
        <v>0</v>
      </c>
      <c r="AN185" s="11">
        <f t="shared" si="46"/>
        <v>100</v>
      </c>
      <c r="AO185" s="11">
        <v>70</v>
      </c>
      <c r="AP185" s="11">
        <v>0</v>
      </c>
      <c r="AQ185" s="11">
        <v>7</v>
      </c>
      <c r="AR185" s="11">
        <v>23</v>
      </c>
      <c r="AS185" s="11">
        <v>0</v>
      </c>
      <c r="AU185" s="11">
        <v>0</v>
      </c>
      <c r="AV185" s="11">
        <v>0</v>
      </c>
      <c r="AW185" s="11">
        <v>0</v>
      </c>
      <c r="AX185" s="11">
        <v>0</v>
      </c>
      <c r="AY185" s="11">
        <v>0</v>
      </c>
      <c r="AZ185" s="11">
        <v>0</v>
      </c>
      <c r="BB185" s="11">
        <v>0</v>
      </c>
      <c r="BF185" s="11">
        <f t="shared" si="58"/>
        <v>7</v>
      </c>
      <c r="BG185" s="11">
        <f t="shared" si="59"/>
        <v>0</v>
      </c>
      <c r="BH185" s="11">
        <f t="shared" si="60"/>
        <v>0</v>
      </c>
      <c r="BI185" s="11">
        <f t="shared" si="61"/>
        <v>0</v>
      </c>
      <c r="BL185" t="s">
        <v>587</v>
      </c>
    </row>
    <row r="186" spans="1:64" x14ac:dyDescent="0.25">
      <c r="A186">
        <v>2015</v>
      </c>
      <c r="B186" t="s">
        <v>534</v>
      </c>
      <c r="C186" t="s">
        <v>53</v>
      </c>
      <c r="D186" s="15">
        <v>5648</v>
      </c>
      <c r="E186" t="s">
        <v>258</v>
      </c>
      <c r="F186" t="s">
        <v>817</v>
      </c>
      <c r="G186" t="s">
        <v>230</v>
      </c>
      <c r="I186" t="s">
        <v>736</v>
      </c>
      <c r="J186">
        <v>2011</v>
      </c>
      <c r="K186">
        <f t="shared" si="62"/>
        <v>4</v>
      </c>
      <c r="L186" t="s">
        <v>738</v>
      </c>
      <c r="M186" t="s">
        <v>738</v>
      </c>
      <c r="N186" t="s">
        <v>745</v>
      </c>
      <c r="O186" s="2">
        <v>1564400</v>
      </c>
      <c r="P186" s="2">
        <v>1564400</v>
      </c>
      <c r="Q186" s="2">
        <v>658500</v>
      </c>
      <c r="R186" s="3">
        <v>1.1665108028637177</v>
      </c>
      <c r="S186" s="5">
        <f t="shared" si="55"/>
        <v>100</v>
      </c>
      <c r="T186" s="5">
        <v>22</v>
      </c>
      <c r="U186" s="5">
        <v>3</v>
      </c>
      <c r="V186" s="5">
        <v>26</v>
      </c>
      <c r="W186" s="5">
        <v>5</v>
      </c>
      <c r="X186" s="5">
        <v>25</v>
      </c>
      <c r="Y186" s="5">
        <v>5</v>
      </c>
      <c r="Z186" s="5">
        <v>2</v>
      </c>
      <c r="AA186" s="5">
        <v>4</v>
      </c>
      <c r="AB186" s="5">
        <v>1</v>
      </c>
      <c r="AC186" s="5">
        <v>7</v>
      </c>
      <c r="AD186" s="5"/>
      <c r="AE186" s="5">
        <v>0</v>
      </c>
      <c r="AF186" s="5">
        <v>0</v>
      </c>
      <c r="AG186" s="5"/>
      <c r="AH186" s="5">
        <v>0</v>
      </c>
      <c r="AI186" s="5"/>
      <c r="AJ186" s="5">
        <v>0</v>
      </c>
      <c r="AK186" s="5"/>
      <c r="AL186" s="11">
        <f t="shared" si="56"/>
        <v>31</v>
      </c>
      <c r="AM186" s="11">
        <f t="shared" si="57"/>
        <v>14</v>
      </c>
      <c r="AN186" s="11">
        <f t="shared" si="46"/>
        <v>100</v>
      </c>
      <c r="AO186" s="11">
        <v>0</v>
      </c>
      <c r="AP186" s="11">
        <v>0</v>
      </c>
      <c r="AQ186" s="11">
        <v>100</v>
      </c>
      <c r="AR186" s="11">
        <v>0</v>
      </c>
      <c r="AS186" s="11">
        <v>0</v>
      </c>
      <c r="AU186" s="11">
        <v>0</v>
      </c>
      <c r="AV186" s="11">
        <v>0</v>
      </c>
      <c r="AW186" s="11">
        <v>0</v>
      </c>
      <c r="AX186" s="11">
        <v>0</v>
      </c>
      <c r="AY186" s="11">
        <v>0</v>
      </c>
      <c r="AZ186" s="11">
        <v>0</v>
      </c>
      <c r="BB186" s="11">
        <v>0</v>
      </c>
      <c r="BF186" s="11">
        <f t="shared" si="58"/>
        <v>100</v>
      </c>
      <c r="BG186" s="11">
        <f t="shared" si="59"/>
        <v>0</v>
      </c>
      <c r="BH186" s="11">
        <f t="shared" si="60"/>
        <v>0</v>
      </c>
      <c r="BI186" s="11">
        <f t="shared" si="61"/>
        <v>0</v>
      </c>
      <c r="BL186" t="s">
        <v>588</v>
      </c>
    </row>
    <row r="187" spans="1:64" x14ac:dyDescent="0.25">
      <c r="A187">
        <v>2015</v>
      </c>
      <c r="B187" t="s">
        <v>445</v>
      </c>
      <c r="C187" t="s">
        <v>43</v>
      </c>
      <c r="D187" s="13">
        <v>3307</v>
      </c>
      <c r="E187" t="s">
        <v>258</v>
      </c>
      <c r="F187" t="s">
        <v>817</v>
      </c>
      <c r="G187" t="s">
        <v>230</v>
      </c>
      <c r="I187" t="s">
        <v>736</v>
      </c>
      <c r="J187">
        <v>2010</v>
      </c>
      <c r="K187">
        <f t="shared" si="62"/>
        <v>5</v>
      </c>
      <c r="L187" t="s">
        <v>738</v>
      </c>
      <c r="M187" t="s">
        <v>738</v>
      </c>
      <c r="N187" t="s">
        <v>746</v>
      </c>
      <c r="O187" s="2">
        <v>400000</v>
      </c>
      <c r="P187" s="2">
        <v>375000</v>
      </c>
      <c r="S187" s="5">
        <f t="shared" si="55"/>
        <v>100</v>
      </c>
      <c r="T187" s="11">
        <v>0</v>
      </c>
      <c r="U187" s="11">
        <v>0</v>
      </c>
      <c r="V187" s="11">
        <v>100</v>
      </c>
      <c r="W187" s="11">
        <v>0</v>
      </c>
      <c r="X187" s="11">
        <v>0</v>
      </c>
      <c r="Y187" s="11">
        <v>0</v>
      </c>
      <c r="Z187" s="11">
        <v>0</v>
      </c>
      <c r="AA187" s="11">
        <v>0</v>
      </c>
      <c r="AB187" s="11">
        <v>0</v>
      </c>
      <c r="AC187" s="11">
        <v>0</v>
      </c>
      <c r="AD187" s="11"/>
      <c r="AE187" s="11">
        <v>0</v>
      </c>
      <c r="AF187" s="11">
        <v>0</v>
      </c>
      <c r="AG187" s="11">
        <v>0</v>
      </c>
      <c r="AH187" s="11">
        <v>0</v>
      </c>
      <c r="AI187" s="11">
        <v>0</v>
      </c>
      <c r="AJ187" s="11">
        <v>0</v>
      </c>
      <c r="AL187" s="11">
        <f t="shared" si="56"/>
        <v>100</v>
      </c>
      <c r="AM187" s="11">
        <f t="shared" si="57"/>
        <v>0</v>
      </c>
      <c r="AN187" s="11">
        <f t="shared" si="46"/>
        <v>100</v>
      </c>
      <c r="AO187" s="11">
        <v>25</v>
      </c>
      <c r="AP187" s="11">
        <v>0</v>
      </c>
      <c r="AQ187" s="11">
        <v>42</v>
      </c>
      <c r="AR187" s="11">
        <v>3</v>
      </c>
      <c r="AS187" s="11">
        <v>0</v>
      </c>
      <c r="AU187" s="11">
        <v>0</v>
      </c>
      <c r="AV187" s="11">
        <v>0</v>
      </c>
      <c r="AW187" s="11">
        <v>0</v>
      </c>
      <c r="AX187" s="11">
        <v>0</v>
      </c>
      <c r="AY187" s="11">
        <v>30</v>
      </c>
      <c r="AZ187" s="11">
        <v>0</v>
      </c>
      <c r="BB187" s="11">
        <v>0</v>
      </c>
      <c r="BF187" s="11">
        <f t="shared" si="58"/>
        <v>42</v>
      </c>
      <c r="BG187" s="11">
        <f t="shared" si="59"/>
        <v>0</v>
      </c>
      <c r="BH187" s="11">
        <f t="shared" si="60"/>
        <v>30</v>
      </c>
      <c r="BI187" s="11">
        <f t="shared" si="61"/>
        <v>0</v>
      </c>
      <c r="BL187" t="s">
        <v>587</v>
      </c>
    </row>
    <row r="188" spans="1:64" x14ac:dyDescent="0.25">
      <c r="A188">
        <v>2015</v>
      </c>
      <c r="B188" t="s">
        <v>506</v>
      </c>
      <c r="C188" t="s">
        <v>220</v>
      </c>
      <c r="D188" s="15">
        <v>4785</v>
      </c>
      <c r="E188" t="s">
        <v>258</v>
      </c>
      <c r="F188" t="s">
        <v>817</v>
      </c>
      <c r="G188" t="s">
        <v>230</v>
      </c>
      <c r="I188" t="s">
        <v>736</v>
      </c>
      <c r="J188">
        <v>2011</v>
      </c>
      <c r="K188">
        <f t="shared" si="62"/>
        <v>4</v>
      </c>
      <c r="L188" t="s">
        <v>738</v>
      </c>
      <c r="M188" t="s">
        <v>738</v>
      </c>
      <c r="N188" t="s">
        <v>744</v>
      </c>
      <c r="O188" s="2">
        <v>155000</v>
      </c>
      <c r="P188" s="2">
        <v>155000</v>
      </c>
      <c r="Q188" s="2">
        <v>237900</v>
      </c>
      <c r="R188" s="3">
        <v>1.6990664516129033</v>
      </c>
      <c r="S188" s="5">
        <f t="shared" si="55"/>
        <v>100</v>
      </c>
      <c r="T188" s="5">
        <v>0</v>
      </c>
      <c r="U188" s="5">
        <v>100</v>
      </c>
      <c r="V188" s="5">
        <v>0</v>
      </c>
      <c r="W188" s="5">
        <v>0</v>
      </c>
      <c r="X188" s="5">
        <v>0</v>
      </c>
      <c r="Y188" s="5">
        <v>0</v>
      </c>
      <c r="Z188" s="5">
        <v>0</v>
      </c>
      <c r="AA188" s="5">
        <v>0</v>
      </c>
      <c r="AB188" s="5">
        <v>0</v>
      </c>
      <c r="AC188" s="5">
        <v>0</v>
      </c>
      <c r="AD188" s="5"/>
      <c r="AE188" s="5">
        <v>0</v>
      </c>
      <c r="AF188" s="5">
        <v>0</v>
      </c>
      <c r="AG188" s="5"/>
      <c r="AH188" s="5">
        <v>0</v>
      </c>
      <c r="AI188" s="5"/>
      <c r="AJ188" s="5">
        <v>0</v>
      </c>
      <c r="AK188" s="5"/>
      <c r="AL188" s="11">
        <f t="shared" si="56"/>
        <v>0</v>
      </c>
      <c r="AM188" s="11">
        <f t="shared" si="57"/>
        <v>0</v>
      </c>
      <c r="AN188" s="11">
        <f t="shared" si="46"/>
        <v>100</v>
      </c>
      <c r="AO188" s="11">
        <v>0</v>
      </c>
      <c r="AP188" s="11">
        <v>0</v>
      </c>
      <c r="AQ188" s="11">
        <v>0</v>
      </c>
      <c r="AR188" s="11">
        <v>0</v>
      </c>
      <c r="AS188" s="11">
        <v>100</v>
      </c>
      <c r="AU188" s="11">
        <v>0</v>
      </c>
      <c r="AV188" s="11">
        <v>0</v>
      </c>
      <c r="AW188" s="11">
        <v>0</v>
      </c>
      <c r="AX188" s="11">
        <v>0</v>
      </c>
      <c r="AY188" s="11">
        <v>0</v>
      </c>
      <c r="AZ188" s="11">
        <v>0</v>
      </c>
      <c r="BB188" s="11">
        <v>0</v>
      </c>
      <c r="BF188" s="11">
        <f t="shared" si="58"/>
        <v>0</v>
      </c>
      <c r="BG188" s="11">
        <f t="shared" si="59"/>
        <v>100</v>
      </c>
      <c r="BH188" s="11">
        <f t="shared" si="60"/>
        <v>0</v>
      </c>
      <c r="BI188" s="11">
        <f t="shared" si="61"/>
        <v>0</v>
      </c>
      <c r="BL188" t="s">
        <v>587</v>
      </c>
    </row>
    <row r="189" spans="1:64" x14ac:dyDescent="0.25">
      <c r="A189">
        <v>2015</v>
      </c>
      <c r="B189" t="s">
        <v>491</v>
      </c>
      <c r="C189" t="s">
        <v>101</v>
      </c>
      <c r="D189" s="13">
        <v>1440</v>
      </c>
      <c r="E189" t="s">
        <v>258</v>
      </c>
      <c r="F189" t="s">
        <v>817</v>
      </c>
      <c r="G189" t="s">
        <v>234</v>
      </c>
      <c r="I189" t="s">
        <v>733</v>
      </c>
      <c r="J189">
        <v>2010</v>
      </c>
      <c r="K189">
        <f t="shared" si="62"/>
        <v>5</v>
      </c>
      <c r="L189" t="s">
        <v>738</v>
      </c>
      <c r="M189" t="s">
        <v>738</v>
      </c>
      <c r="N189" t="s">
        <v>745</v>
      </c>
      <c r="O189" s="2">
        <v>144262</v>
      </c>
      <c r="P189" s="2">
        <v>142840</v>
      </c>
      <c r="Q189" s="2">
        <v>140192</v>
      </c>
      <c r="R189" s="3">
        <v>1.0757686986177926</v>
      </c>
      <c r="S189" s="5">
        <f t="shared" si="55"/>
        <v>100</v>
      </c>
      <c r="T189" s="5">
        <v>10</v>
      </c>
      <c r="U189" s="5">
        <v>1</v>
      </c>
      <c r="V189" s="5">
        <v>52</v>
      </c>
      <c r="W189" s="5">
        <v>0</v>
      </c>
      <c r="X189" s="5">
        <v>6</v>
      </c>
      <c r="Y189" s="5">
        <v>5</v>
      </c>
      <c r="Z189" s="5">
        <v>4</v>
      </c>
      <c r="AA189" s="5">
        <v>6</v>
      </c>
      <c r="AB189" s="5">
        <v>5</v>
      </c>
      <c r="AC189" s="5">
        <v>5</v>
      </c>
      <c r="AD189" s="5"/>
      <c r="AE189" s="5">
        <v>4</v>
      </c>
      <c r="AF189" s="5">
        <v>1</v>
      </c>
      <c r="AG189" s="5" t="s">
        <v>44</v>
      </c>
      <c r="AH189" s="5">
        <v>1</v>
      </c>
      <c r="AI189" s="5" t="s">
        <v>565</v>
      </c>
      <c r="AJ189" s="5">
        <v>0</v>
      </c>
      <c r="AK189" s="5"/>
      <c r="AL189" s="11">
        <f t="shared" si="56"/>
        <v>52</v>
      </c>
      <c r="AM189" s="11">
        <f t="shared" si="57"/>
        <v>26</v>
      </c>
      <c r="AN189" s="11">
        <f t="shared" si="46"/>
        <v>100</v>
      </c>
      <c r="AO189" s="11">
        <v>0</v>
      </c>
      <c r="AP189" s="11">
        <v>0</v>
      </c>
      <c r="AQ189" s="11">
        <v>100</v>
      </c>
      <c r="AR189" s="11">
        <v>0</v>
      </c>
      <c r="AS189" s="11">
        <v>0</v>
      </c>
      <c r="AU189" s="11">
        <v>0</v>
      </c>
      <c r="AV189" s="11">
        <v>0</v>
      </c>
      <c r="AW189" s="11">
        <v>0</v>
      </c>
      <c r="AX189" s="11">
        <v>0</v>
      </c>
      <c r="AY189" s="11">
        <v>0</v>
      </c>
      <c r="AZ189" s="11">
        <v>0</v>
      </c>
      <c r="BB189" s="11">
        <v>0</v>
      </c>
      <c r="BC189" t="s">
        <v>578</v>
      </c>
      <c r="BF189" s="11">
        <f t="shared" si="58"/>
        <v>100</v>
      </c>
      <c r="BG189" s="11">
        <f t="shared" si="59"/>
        <v>0</v>
      </c>
      <c r="BH189" s="11">
        <f t="shared" si="60"/>
        <v>0</v>
      </c>
      <c r="BI189" s="11">
        <f t="shared" si="61"/>
        <v>0</v>
      </c>
      <c r="BL189" t="s">
        <v>588</v>
      </c>
    </row>
    <row r="190" spans="1:64" x14ac:dyDescent="0.25">
      <c r="A190">
        <v>2015</v>
      </c>
      <c r="B190" t="s">
        <v>452</v>
      </c>
      <c r="C190" t="s">
        <v>32</v>
      </c>
      <c r="D190" s="15">
        <v>95472</v>
      </c>
      <c r="E190" t="s">
        <v>253</v>
      </c>
      <c r="F190" t="s">
        <v>818</v>
      </c>
      <c r="G190" t="s">
        <v>226</v>
      </c>
      <c r="I190" t="s">
        <v>736</v>
      </c>
      <c r="J190">
        <v>2011</v>
      </c>
      <c r="K190">
        <f t="shared" si="62"/>
        <v>4</v>
      </c>
      <c r="L190" t="s">
        <v>738</v>
      </c>
      <c r="M190" t="s">
        <v>738</v>
      </c>
      <c r="N190" t="s">
        <v>744</v>
      </c>
      <c r="O190" s="2">
        <v>1420000</v>
      </c>
      <c r="P190" s="2">
        <v>1350000</v>
      </c>
      <c r="S190" s="5">
        <f t="shared" si="55"/>
        <v>100</v>
      </c>
      <c r="T190" s="5">
        <v>92</v>
      </c>
      <c r="U190" s="5">
        <v>0</v>
      </c>
      <c r="V190" s="5">
        <v>1</v>
      </c>
      <c r="W190" s="5">
        <v>0</v>
      </c>
      <c r="X190" s="5">
        <v>0</v>
      </c>
      <c r="Y190" s="5">
        <v>6</v>
      </c>
      <c r="Z190" s="5">
        <v>1</v>
      </c>
      <c r="AA190" s="5">
        <v>0</v>
      </c>
      <c r="AB190" s="5">
        <v>0</v>
      </c>
      <c r="AC190" s="5">
        <v>0</v>
      </c>
      <c r="AD190" s="5"/>
      <c r="AE190" s="5">
        <v>0</v>
      </c>
      <c r="AF190" s="5">
        <v>0</v>
      </c>
      <c r="AG190" s="5"/>
      <c r="AH190" s="5">
        <v>0</v>
      </c>
      <c r="AI190" s="5"/>
      <c r="AJ190" s="5">
        <v>0</v>
      </c>
      <c r="AK190" s="5"/>
      <c r="AL190" s="11">
        <f t="shared" si="56"/>
        <v>1</v>
      </c>
      <c r="AM190" s="11">
        <f t="shared" si="57"/>
        <v>1</v>
      </c>
      <c r="AN190" s="11">
        <f t="shared" si="46"/>
        <v>100</v>
      </c>
      <c r="AO190" s="11">
        <v>0</v>
      </c>
      <c r="AP190" s="11">
        <v>0</v>
      </c>
      <c r="AQ190" s="11">
        <v>15</v>
      </c>
      <c r="AR190" s="11">
        <v>85</v>
      </c>
      <c r="AS190" s="11">
        <v>0</v>
      </c>
      <c r="AU190" s="11">
        <v>0</v>
      </c>
      <c r="AV190" s="11">
        <v>0</v>
      </c>
      <c r="AW190" s="11">
        <v>0</v>
      </c>
      <c r="AX190" s="11">
        <v>0</v>
      </c>
      <c r="AY190" s="11">
        <v>0</v>
      </c>
      <c r="AZ190" s="11">
        <v>0</v>
      </c>
      <c r="BB190" s="11">
        <v>0</v>
      </c>
      <c r="BF190" s="11">
        <f t="shared" si="58"/>
        <v>15</v>
      </c>
      <c r="BG190" s="11">
        <f t="shared" si="59"/>
        <v>0</v>
      </c>
      <c r="BH190" s="11">
        <f t="shared" si="60"/>
        <v>0</v>
      </c>
      <c r="BI190" s="11">
        <f t="shared" si="61"/>
        <v>0</v>
      </c>
    </row>
    <row r="191" spans="1:64" x14ac:dyDescent="0.25">
      <c r="A191">
        <v>2015</v>
      </c>
      <c r="B191" t="s">
        <v>486</v>
      </c>
      <c r="C191" t="s">
        <v>32</v>
      </c>
      <c r="D191" s="15">
        <v>96160</v>
      </c>
      <c r="E191" t="s">
        <v>253</v>
      </c>
      <c r="F191" t="s">
        <v>818</v>
      </c>
      <c r="G191" t="s">
        <v>224</v>
      </c>
      <c r="I191" t="s">
        <v>224</v>
      </c>
      <c r="J191">
        <v>2012</v>
      </c>
      <c r="K191">
        <f t="shared" si="62"/>
        <v>3</v>
      </c>
      <c r="L191" t="s">
        <v>738</v>
      </c>
      <c r="M191" t="s">
        <v>738</v>
      </c>
      <c r="N191" t="s">
        <v>744</v>
      </c>
      <c r="O191" s="2">
        <v>279200</v>
      </c>
      <c r="P191" s="2">
        <v>190874</v>
      </c>
      <c r="Q191" s="2">
        <v>246615</v>
      </c>
      <c r="R191" s="3">
        <v>0.97780374283667615</v>
      </c>
      <c r="S191" s="5">
        <f t="shared" si="55"/>
        <v>100</v>
      </c>
      <c r="T191" s="5">
        <v>80</v>
      </c>
      <c r="U191" s="5">
        <v>0</v>
      </c>
      <c r="V191" s="5">
        <v>5</v>
      </c>
      <c r="W191" s="5">
        <v>0</v>
      </c>
      <c r="X191" s="5">
        <v>0</v>
      </c>
      <c r="Y191" s="5">
        <v>10</v>
      </c>
      <c r="Z191" s="5">
        <v>5</v>
      </c>
      <c r="AA191" s="5">
        <v>0</v>
      </c>
      <c r="AB191" s="5">
        <v>0</v>
      </c>
      <c r="AC191" s="5">
        <v>0</v>
      </c>
      <c r="AD191" s="5"/>
      <c r="AE191" s="5">
        <v>0</v>
      </c>
      <c r="AF191" s="5">
        <v>0</v>
      </c>
      <c r="AG191" s="5"/>
      <c r="AH191" s="5">
        <v>0</v>
      </c>
      <c r="AI191" s="5"/>
      <c r="AJ191" s="5">
        <v>0</v>
      </c>
      <c r="AK191" s="5"/>
      <c r="AL191" s="11">
        <f t="shared" si="56"/>
        <v>5</v>
      </c>
      <c r="AM191" s="11">
        <f t="shared" si="57"/>
        <v>5</v>
      </c>
      <c r="AN191" s="11">
        <f t="shared" si="46"/>
        <v>100</v>
      </c>
      <c r="AO191" s="11">
        <v>0</v>
      </c>
      <c r="AP191" s="11">
        <v>0</v>
      </c>
      <c r="AQ191" s="11">
        <v>23</v>
      </c>
      <c r="AR191" s="11">
        <v>70</v>
      </c>
      <c r="AS191" s="11">
        <v>0</v>
      </c>
      <c r="AU191" s="11">
        <v>0</v>
      </c>
      <c r="AV191" s="11">
        <v>0</v>
      </c>
      <c r="AW191" s="11">
        <v>5</v>
      </c>
      <c r="AX191" s="11">
        <v>0</v>
      </c>
      <c r="AY191" s="11">
        <v>2</v>
      </c>
      <c r="AZ191" s="11">
        <v>0</v>
      </c>
      <c r="BB191" s="11">
        <v>0</v>
      </c>
      <c r="BF191" s="11">
        <f t="shared" si="58"/>
        <v>23</v>
      </c>
      <c r="BG191" s="11">
        <f t="shared" si="59"/>
        <v>0</v>
      </c>
      <c r="BH191" s="11">
        <f t="shared" si="60"/>
        <v>7</v>
      </c>
      <c r="BI191" s="11">
        <f t="shared" si="61"/>
        <v>0</v>
      </c>
      <c r="BL191" t="s">
        <v>587</v>
      </c>
    </row>
    <row r="192" spans="1:64" x14ac:dyDescent="0.25">
      <c r="A192">
        <v>2015</v>
      </c>
      <c r="B192" t="s">
        <v>484</v>
      </c>
      <c r="C192" t="s">
        <v>57</v>
      </c>
      <c r="D192" s="15">
        <v>23063</v>
      </c>
      <c r="E192" t="s">
        <v>260</v>
      </c>
      <c r="F192" t="s">
        <v>819</v>
      </c>
      <c r="G192" t="s">
        <v>224</v>
      </c>
      <c r="I192" t="s">
        <v>224</v>
      </c>
      <c r="J192">
        <v>2010</v>
      </c>
      <c r="K192">
        <f t="shared" si="62"/>
        <v>5</v>
      </c>
      <c r="L192" t="s">
        <v>738</v>
      </c>
      <c r="M192" t="s">
        <v>738</v>
      </c>
      <c r="N192" t="s">
        <v>745</v>
      </c>
      <c r="O192" s="2">
        <v>125000</v>
      </c>
      <c r="P192" s="2">
        <v>110000</v>
      </c>
      <c r="Q192" s="2">
        <v>110000</v>
      </c>
      <c r="R192" s="3">
        <v>0.97416000000000003</v>
      </c>
      <c r="S192" s="5">
        <f t="shared" si="55"/>
        <v>100.00000000000003</v>
      </c>
      <c r="T192" s="11">
        <v>42.297174111212399</v>
      </c>
      <c r="U192" s="11">
        <v>0.27347310847766637</v>
      </c>
      <c r="V192" s="11">
        <v>50.136736554238837</v>
      </c>
      <c r="W192" s="11">
        <v>0.91157702825888776</v>
      </c>
      <c r="X192" s="11">
        <v>2.7347310847766639</v>
      </c>
      <c r="Y192" s="11">
        <v>0.91157702825888776</v>
      </c>
      <c r="Z192" s="11">
        <v>0</v>
      </c>
      <c r="AA192" s="11">
        <v>0.91157702825888776</v>
      </c>
      <c r="AB192" s="11">
        <v>0.91157702825888776</v>
      </c>
      <c r="AC192" s="11">
        <v>0.91157702825888776</v>
      </c>
      <c r="AD192" s="11"/>
      <c r="AE192" s="11">
        <v>0</v>
      </c>
      <c r="AF192" s="11">
        <v>0</v>
      </c>
      <c r="AG192" s="11">
        <v>0</v>
      </c>
      <c r="AH192" s="11">
        <v>0</v>
      </c>
      <c r="AI192" s="11">
        <v>0</v>
      </c>
      <c r="AJ192" s="11">
        <v>0</v>
      </c>
      <c r="AL192" s="11">
        <f t="shared" si="56"/>
        <v>51.048313582497727</v>
      </c>
      <c r="AM192" s="11">
        <f t="shared" si="57"/>
        <v>2.734731084776663</v>
      </c>
      <c r="AN192" s="11">
        <f t="shared" si="46"/>
        <v>100</v>
      </c>
      <c r="AO192" s="9">
        <v>0</v>
      </c>
      <c r="AP192" s="9">
        <v>0</v>
      </c>
      <c r="AQ192" s="9">
        <v>100</v>
      </c>
      <c r="AR192" s="9">
        <v>0</v>
      </c>
      <c r="AS192" s="9">
        <v>0</v>
      </c>
      <c r="AT192" s="9">
        <v>0</v>
      </c>
      <c r="AU192" s="9">
        <v>0</v>
      </c>
      <c r="AV192" s="9">
        <v>0</v>
      </c>
      <c r="AW192" s="9">
        <v>0</v>
      </c>
      <c r="AX192" s="9">
        <v>0</v>
      </c>
      <c r="AY192" s="9">
        <v>0</v>
      </c>
      <c r="AZ192" s="9">
        <v>0</v>
      </c>
      <c r="BA192" s="9">
        <v>0</v>
      </c>
      <c r="BB192" s="9">
        <v>0</v>
      </c>
      <c r="BC192" s="9"/>
      <c r="BD192" s="9">
        <v>0</v>
      </c>
      <c r="BF192" s="11">
        <f t="shared" si="58"/>
        <v>100</v>
      </c>
      <c r="BG192" s="11">
        <f t="shared" si="59"/>
        <v>0</v>
      </c>
      <c r="BH192" s="11">
        <f t="shared" si="60"/>
        <v>0</v>
      </c>
      <c r="BI192" s="11">
        <f t="shared" si="61"/>
        <v>0</v>
      </c>
      <c r="BL192" t="s">
        <v>587</v>
      </c>
    </row>
    <row r="193" spans="1:64" x14ac:dyDescent="0.25">
      <c r="A193">
        <v>2015</v>
      </c>
      <c r="B193" t="s">
        <v>504</v>
      </c>
      <c r="C193" t="s">
        <v>35</v>
      </c>
      <c r="D193" s="15">
        <v>21550</v>
      </c>
      <c r="E193" t="s">
        <v>260</v>
      </c>
      <c r="F193" t="s">
        <v>819</v>
      </c>
      <c r="G193" t="s">
        <v>227</v>
      </c>
      <c r="I193" t="s">
        <v>733</v>
      </c>
      <c r="J193">
        <v>2011</v>
      </c>
      <c r="K193">
        <f t="shared" si="62"/>
        <v>4</v>
      </c>
      <c r="L193" t="s">
        <v>738</v>
      </c>
      <c r="M193" t="s">
        <v>738</v>
      </c>
      <c r="N193" t="s">
        <v>746</v>
      </c>
      <c r="O193" s="2">
        <v>52865</v>
      </c>
      <c r="P193" s="2">
        <v>52865</v>
      </c>
      <c r="Q193" s="2">
        <v>64059</v>
      </c>
      <c r="R193" s="3">
        <v>1.341403821053627</v>
      </c>
      <c r="S193" s="5">
        <f t="shared" si="55"/>
        <v>100</v>
      </c>
      <c r="T193" s="11">
        <v>99.716258394022503</v>
      </c>
      <c r="U193" s="11">
        <v>0</v>
      </c>
      <c r="V193" s="11">
        <v>0</v>
      </c>
      <c r="W193" s="11">
        <v>0</v>
      </c>
      <c r="X193" s="11">
        <v>0</v>
      </c>
      <c r="Y193" s="11">
        <v>0</v>
      </c>
      <c r="Z193" s="11">
        <v>0</v>
      </c>
      <c r="AA193" s="11">
        <v>0</v>
      </c>
      <c r="AB193" s="11">
        <v>0</v>
      </c>
      <c r="AC193" s="11">
        <v>0</v>
      </c>
      <c r="AD193" s="11"/>
      <c r="AE193" s="11">
        <v>0</v>
      </c>
      <c r="AF193" s="11">
        <v>0.28374160597748982</v>
      </c>
      <c r="AG193" s="11"/>
      <c r="AH193" s="11">
        <v>0</v>
      </c>
      <c r="AI193" s="11">
        <v>0</v>
      </c>
      <c r="AJ193" s="11">
        <v>0</v>
      </c>
      <c r="AL193" s="11">
        <f t="shared" si="56"/>
        <v>0</v>
      </c>
      <c r="AM193" s="11">
        <f t="shared" si="57"/>
        <v>0.28374160597748982</v>
      </c>
      <c r="AN193" s="11">
        <f t="shared" si="46"/>
        <v>100</v>
      </c>
      <c r="AO193" s="9">
        <v>11.071597465241654</v>
      </c>
      <c r="AP193" s="9">
        <v>0</v>
      </c>
      <c r="AQ193" s="9">
        <v>47.485103565686181</v>
      </c>
      <c r="AR193" s="9">
        <v>39.443866452284119</v>
      </c>
      <c r="AS193" s="9">
        <v>0</v>
      </c>
      <c r="AT193" s="9">
        <v>0</v>
      </c>
      <c r="AU193" s="9">
        <v>0</v>
      </c>
      <c r="AV193" s="9">
        <v>1.2333301806488224</v>
      </c>
      <c r="AW193" s="9">
        <v>0</v>
      </c>
      <c r="AX193" s="9">
        <v>0</v>
      </c>
      <c r="AY193" s="9">
        <v>0.4823607301617327</v>
      </c>
      <c r="AZ193" s="9">
        <v>0</v>
      </c>
      <c r="BA193" s="9">
        <v>0</v>
      </c>
      <c r="BB193" s="9">
        <v>0.28374160597748982</v>
      </c>
      <c r="BC193" s="9"/>
      <c r="BD193" s="9">
        <v>0</v>
      </c>
      <c r="BF193" s="11">
        <f t="shared" si="58"/>
        <v>47.485103565686181</v>
      </c>
      <c r="BG193" s="11">
        <f t="shared" si="59"/>
        <v>0</v>
      </c>
      <c r="BH193" s="11">
        <f t="shared" si="60"/>
        <v>1.7156909108105551</v>
      </c>
      <c r="BI193" s="11">
        <f t="shared" si="61"/>
        <v>0.28374160597748982</v>
      </c>
      <c r="BL193" t="s">
        <v>587</v>
      </c>
    </row>
    <row r="194" spans="1:64" x14ac:dyDescent="0.25">
      <c r="A194">
        <v>2015</v>
      </c>
      <c r="B194" t="s">
        <v>511</v>
      </c>
      <c r="C194" t="s">
        <v>57</v>
      </c>
      <c r="D194" s="15">
        <v>23059</v>
      </c>
      <c r="E194" t="s">
        <v>260</v>
      </c>
      <c r="F194" t="s">
        <v>819</v>
      </c>
      <c r="G194" t="s">
        <v>230</v>
      </c>
      <c r="I194" t="s">
        <v>736</v>
      </c>
      <c r="J194">
        <v>2010</v>
      </c>
      <c r="K194">
        <f t="shared" si="62"/>
        <v>5</v>
      </c>
      <c r="L194" t="s">
        <v>738</v>
      </c>
      <c r="M194" t="s">
        <v>738</v>
      </c>
      <c r="N194" t="s">
        <v>745</v>
      </c>
      <c r="O194" s="2">
        <v>1400000</v>
      </c>
      <c r="P194" s="2">
        <v>1400000</v>
      </c>
      <c r="Q194" s="2">
        <v>926000</v>
      </c>
      <c r="R194" s="3">
        <v>0.73220142857142856</v>
      </c>
      <c r="S194" s="5">
        <f t="shared" si="55"/>
        <v>100</v>
      </c>
      <c r="T194" s="5">
        <v>80</v>
      </c>
      <c r="U194" s="5">
        <v>0</v>
      </c>
      <c r="V194" s="5">
        <v>5</v>
      </c>
      <c r="W194" s="5">
        <v>0</v>
      </c>
      <c r="X194" s="5">
        <v>2.5</v>
      </c>
      <c r="Y194" s="5">
        <v>5</v>
      </c>
      <c r="Z194" s="5">
        <v>0</v>
      </c>
      <c r="AA194" s="5">
        <v>2.5</v>
      </c>
      <c r="AB194" s="5">
        <v>0</v>
      </c>
      <c r="AC194" s="5">
        <v>0</v>
      </c>
      <c r="AD194" s="5"/>
      <c r="AE194" s="5">
        <v>0</v>
      </c>
      <c r="AF194" s="5">
        <v>5</v>
      </c>
      <c r="AG194" s="5" t="s">
        <v>566</v>
      </c>
      <c r="AH194" s="5">
        <v>0</v>
      </c>
      <c r="AI194" s="5"/>
      <c r="AJ194" s="5">
        <v>0</v>
      </c>
      <c r="AK194" s="5"/>
      <c r="AL194" s="11">
        <f t="shared" si="56"/>
        <v>5</v>
      </c>
      <c r="AM194" s="11">
        <f t="shared" si="57"/>
        <v>7.5</v>
      </c>
      <c r="AN194" s="11">
        <f t="shared" ref="AN194:AN257" si="63">SUM(AO194:BD194)</f>
        <v>100</v>
      </c>
      <c r="AO194" s="11">
        <v>100</v>
      </c>
      <c r="AP194" s="11">
        <v>0</v>
      </c>
      <c r="AQ194" s="11">
        <v>0</v>
      </c>
      <c r="AR194" s="11">
        <v>0</v>
      </c>
      <c r="AS194" s="11">
        <v>0</v>
      </c>
      <c r="AU194" s="11">
        <v>0</v>
      </c>
      <c r="AV194" s="11">
        <v>0</v>
      </c>
      <c r="AW194" s="11">
        <v>0</v>
      </c>
      <c r="AX194" s="11">
        <v>0</v>
      </c>
      <c r="AY194" s="11">
        <v>0</v>
      </c>
      <c r="AZ194" s="11">
        <v>0</v>
      </c>
      <c r="BB194" s="11">
        <v>0</v>
      </c>
      <c r="BC194" t="s">
        <v>582</v>
      </c>
      <c r="BF194" s="11">
        <f t="shared" si="58"/>
        <v>0</v>
      </c>
      <c r="BG194" s="11">
        <f t="shared" si="59"/>
        <v>0</v>
      </c>
      <c r="BH194" s="11">
        <f t="shared" si="60"/>
        <v>0</v>
      </c>
      <c r="BI194" s="11">
        <f t="shared" si="61"/>
        <v>0</v>
      </c>
      <c r="BL194" t="s">
        <v>588</v>
      </c>
    </row>
    <row r="195" spans="1:64" x14ac:dyDescent="0.25">
      <c r="A195">
        <v>2015</v>
      </c>
      <c r="B195" t="s">
        <v>537</v>
      </c>
      <c r="C195" t="s">
        <v>60</v>
      </c>
      <c r="D195" s="15">
        <v>29403</v>
      </c>
      <c r="E195" t="s">
        <v>260</v>
      </c>
      <c r="F195" t="s">
        <v>819</v>
      </c>
      <c r="G195" t="s">
        <v>224</v>
      </c>
      <c r="I195" t="s">
        <v>224</v>
      </c>
      <c r="J195">
        <v>2011</v>
      </c>
      <c r="K195">
        <f t="shared" si="62"/>
        <v>4</v>
      </c>
      <c r="L195" t="s">
        <v>738</v>
      </c>
      <c r="M195" t="s">
        <v>738</v>
      </c>
      <c r="N195" t="s">
        <v>744</v>
      </c>
      <c r="O195" s="2">
        <v>1076576</v>
      </c>
      <c r="P195" s="2">
        <v>662406.17000000004</v>
      </c>
      <c r="Q195" s="2">
        <v>1176057</v>
      </c>
      <c r="R195" s="3">
        <v>1.2092933578307523</v>
      </c>
      <c r="S195" s="5">
        <f t="shared" si="55"/>
        <v>100</v>
      </c>
      <c r="T195" s="5">
        <v>90</v>
      </c>
      <c r="U195" s="5">
        <v>2</v>
      </c>
      <c r="V195" s="5">
        <v>0</v>
      </c>
      <c r="W195" s="5">
        <v>0</v>
      </c>
      <c r="X195" s="5">
        <v>3</v>
      </c>
      <c r="Y195" s="5">
        <v>0</v>
      </c>
      <c r="Z195" s="5">
        <v>5</v>
      </c>
      <c r="AA195" s="5">
        <v>0</v>
      </c>
      <c r="AB195" s="5">
        <v>0</v>
      </c>
      <c r="AC195" s="5">
        <v>0</v>
      </c>
      <c r="AD195" s="5"/>
      <c r="AE195" s="5">
        <v>0</v>
      </c>
      <c r="AF195" s="5">
        <v>0</v>
      </c>
      <c r="AG195" s="5"/>
      <c r="AH195" s="5">
        <v>0</v>
      </c>
      <c r="AI195" s="5"/>
      <c r="AJ195" s="5">
        <v>0</v>
      </c>
      <c r="AK195" s="5"/>
      <c r="AL195" s="11">
        <f t="shared" si="56"/>
        <v>0</v>
      </c>
      <c r="AM195" s="11">
        <f t="shared" si="57"/>
        <v>5</v>
      </c>
      <c r="AN195" s="11">
        <f t="shared" si="63"/>
        <v>100</v>
      </c>
      <c r="AO195" s="11">
        <v>1.5</v>
      </c>
      <c r="AP195" s="11">
        <v>25</v>
      </c>
      <c r="AQ195" s="11">
        <v>6</v>
      </c>
      <c r="AR195" s="11">
        <v>65</v>
      </c>
      <c r="AS195" s="11">
        <v>2</v>
      </c>
      <c r="AU195" s="11">
        <v>0</v>
      </c>
      <c r="AV195" s="11">
        <v>0</v>
      </c>
      <c r="AW195" s="11">
        <v>0</v>
      </c>
      <c r="AX195" s="11">
        <v>0.5</v>
      </c>
      <c r="AY195" s="11">
        <v>0</v>
      </c>
      <c r="AZ195" s="11">
        <v>0</v>
      </c>
      <c r="BB195" s="11">
        <v>0</v>
      </c>
      <c r="BF195" s="11">
        <f t="shared" si="58"/>
        <v>31</v>
      </c>
      <c r="BG195" s="11">
        <f t="shared" si="59"/>
        <v>2</v>
      </c>
      <c r="BH195" s="11">
        <f t="shared" si="60"/>
        <v>0.5</v>
      </c>
      <c r="BI195" s="11">
        <f t="shared" si="61"/>
        <v>0</v>
      </c>
      <c r="BL195" t="s">
        <v>586</v>
      </c>
    </row>
    <row r="196" spans="1:64" x14ac:dyDescent="0.25">
      <c r="A196">
        <v>2015</v>
      </c>
      <c r="B196" t="s">
        <v>440</v>
      </c>
      <c r="C196" t="s">
        <v>21</v>
      </c>
      <c r="D196" s="15">
        <v>28694</v>
      </c>
      <c r="E196" t="s">
        <v>260</v>
      </c>
      <c r="F196" t="s">
        <v>819</v>
      </c>
      <c r="G196" t="s">
        <v>227</v>
      </c>
      <c r="H196" t="s">
        <v>548</v>
      </c>
      <c r="I196" t="s">
        <v>733</v>
      </c>
      <c r="J196">
        <v>2010</v>
      </c>
      <c r="K196">
        <f t="shared" si="62"/>
        <v>5</v>
      </c>
      <c r="L196" t="s">
        <v>738</v>
      </c>
      <c r="M196" t="s">
        <v>738</v>
      </c>
      <c r="N196" t="s">
        <v>744</v>
      </c>
      <c r="O196" s="2">
        <v>485000</v>
      </c>
      <c r="P196" s="2">
        <v>310000</v>
      </c>
      <c r="S196" s="5">
        <f t="shared" si="55"/>
        <v>100</v>
      </c>
      <c r="T196" s="5">
        <v>65</v>
      </c>
      <c r="U196" s="5">
        <v>0</v>
      </c>
      <c r="V196" s="5">
        <v>25</v>
      </c>
      <c r="W196" s="5">
        <v>0</v>
      </c>
      <c r="X196" s="5">
        <v>7</v>
      </c>
      <c r="Y196" s="5">
        <v>3</v>
      </c>
      <c r="Z196" s="5">
        <v>0</v>
      </c>
      <c r="AA196" s="5">
        <v>0</v>
      </c>
      <c r="AB196" s="5">
        <v>0</v>
      </c>
      <c r="AC196" s="5">
        <v>0</v>
      </c>
      <c r="AD196" s="5"/>
      <c r="AE196" s="5">
        <v>0</v>
      </c>
      <c r="AF196" s="5">
        <v>0</v>
      </c>
      <c r="AG196" s="5"/>
      <c r="AH196" s="5">
        <v>0</v>
      </c>
      <c r="AI196" s="5"/>
      <c r="AJ196" s="5">
        <v>0</v>
      </c>
      <c r="AK196" s="5"/>
      <c r="AL196" s="11">
        <f t="shared" si="56"/>
        <v>25</v>
      </c>
      <c r="AM196" s="11">
        <f t="shared" si="57"/>
        <v>0</v>
      </c>
      <c r="AN196" s="11">
        <f t="shared" si="63"/>
        <v>100</v>
      </c>
      <c r="AO196" s="11">
        <v>0</v>
      </c>
      <c r="AP196" s="11">
        <v>10</v>
      </c>
      <c r="AQ196" s="11">
        <v>30</v>
      </c>
      <c r="AR196" s="11">
        <v>40</v>
      </c>
      <c r="AS196" s="11">
        <v>20</v>
      </c>
      <c r="AU196" s="11">
        <v>0</v>
      </c>
      <c r="AV196" s="11">
        <v>0</v>
      </c>
      <c r="AW196" s="11">
        <v>0</v>
      </c>
      <c r="AX196" s="11">
        <v>0</v>
      </c>
      <c r="AY196" s="11">
        <v>0</v>
      </c>
      <c r="AZ196" s="11">
        <v>0</v>
      </c>
      <c r="BB196" s="11">
        <v>0</v>
      </c>
      <c r="BF196" s="11">
        <f t="shared" si="58"/>
        <v>40</v>
      </c>
      <c r="BG196" s="11">
        <f t="shared" si="59"/>
        <v>20</v>
      </c>
      <c r="BH196" s="11">
        <f t="shared" si="60"/>
        <v>0</v>
      </c>
      <c r="BI196" s="11">
        <f t="shared" si="61"/>
        <v>0</v>
      </c>
    </row>
    <row r="197" spans="1:64" x14ac:dyDescent="0.25">
      <c r="A197">
        <v>2015</v>
      </c>
      <c r="B197" t="s">
        <v>475</v>
      </c>
      <c r="C197" t="s">
        <v>21</v>
      </c>
      <c r="D197" s="15">
        <v>28714</v>
      </c>
      <c r="E197" t="s">
        <v>260</v>
      </c>
      <c r="F197" t="s">
        <v>819</v>
      </c>
      <c r="G197" t="s">
        <v>224</v>
      </c>
      <c r="I197" t="s">
        <v>224</v>
      </c>
      <c r="J197">
        <v>2012</v>
      </c>
      <c r="K197">
        <f t="shared" si="62"/>
        <v>3</v>
      </c>
      <c r="L197" t="s">
        <v>738</v>
      </c>
      <c r="M197" t="s">
        <v>738</v>
      </c>
      <c r="N197" t="s">
        <v>746</v>
      </c>
      <c r="O197" s="2">
        <v>225000</v>
      </c>
      <c r="P197" s="2">
        <v>136000</v>
      </c>
      <c r="Q197" s="2">
        <v>133000</v>
      </c>
      <c r="R197" s="3">
        <v>0.65436000000000005</v>
      </c>
      <c r="S197" s="5">
        <f t="shared" si="55"/>
        <v>100</v>
      </c>
      <c r="T197" s="5">
        <v>100</v>
      </c>
      <c r="U197" s="5">
        <v>0</v>
      </c>
      <c r="V197" s="5">
        <v>0</v>
      </c>
      <c r="W197" s="5">
        <v>0</v>
      </c>
      <c r="X197" s="5">
        <v>0</v>
      </c>
      <c r="Y197" s="5">
        <v>0</v>
      </c>
      <c r="Z197" s="5">
        <v>0</v>
      </c>
      <c r="AA197" s="5">
        <v>0</v>
      </c>
      <c r="AB197" s="5">
        <v>0</v>
      </c>
      <c r="AC197" s="5">
        <v>0</v>
      </c>
      <c r="AD197" s="5"/>
      <c r="AE197" s="5">
        <v>0</v>
      </c>
      <c r="AF197" s="5">
        <v>0</v>
      </c>
      <c r="AG197" s="5"/>
      <c r="AH197" s="5">
        <v>0</v>
      </c>
      <c r="AI197" s="5"/>
      <c r="AJ197" s="5">
        <v>0</v>
      </c>
      <c r="AK197" s="5"/>
      <c r="AL197" s="11">
        <f t="shared" si="56"/>
        <v>0</v>
      </c>
      <c r="AM197" s="11">
        <f t="shared" si="57"/>
        <v>0</v>
      </c>
      <c r="AN197" s="11">
        <f t="shared" si="63"/>
        <v>100</v>
      </c>
      <c r="AO197" s="11">
        <v>0</v>
      </c>
      <c r="AP197" s="11">
        <v>90</v>
      </c>
      <c r="AQ197" s="11">
        <v>0</v>
      </c>
      <c r="AR197" s="11">
        <v>5</v>
      </c>
      <c r="AS197" s="11">
        <v>5</v>
      </c>
      <c r="AU197" s="11">
        <v>0</v>
      </c>
      <c r="AV197" s="11">
        <v>0</v>
      </c>
      <c r="AW197" s="11">
        <v>0</v>
      </c>
      <c r="AX197" s="11">
        <v>0</v>
      </c>
      <c r="AY197" s="11">
        <v>0</v>
      </c>
      <c r="AZ197" s="11">
        <v>0</v>
      </c>
      <c r="BB197" s="11">
        <v>0</v>
      </c>
      <c r="BF197" s="11">
        <f t="shared" si="58"/>
        <v>90</v>
      </c>
      <c r="BG197" s="11">
        <f t="shared" si="59"/>
        <v>5</v>
      </c>
      <c r="BH197" s="11">
        <f t="shared" si="60"/>
        <v>0</v>
      </c>
      <c r="BI197" s="11">
        <f t="shared" si="61"/>
        <v>0</v>
      </c>
      <c r="BL197" t="s">
        <v>586</v>
      </c>
    </row>
    <row r="198" spans="1:64" x14ac:dyDescent="0.25">
      <c r="A198">
        <v>2015</v>
      </c>
      <c r="B198" t="s">
        <v>479</v>
      </c>
      <c r="C198" t="s">
        <v>61</v>
      </c>
      <c r="D198" s="15">
        <v>30002</v>
      </c>
      <c r="E198" t="s">
        <v>260</v>
      </c>
      <c r="F198" t="s">
        <v>819</v>
      </c>
      <c r="G198" t="s">
        <v>224</v>
      </c>
      <c r="I198" t="s">
        <v>224</v>
      </c>
      <c r="J198">
        <v>2012</v>
      </c>
      <c r="K198">
        <f t="shared" si="62"/>
        <v>3</v>
      </c>
      <c r="L198" t="s">
        <v>738</v>
      </c>
      <c r="M198" t="s">
        <v>738</v>
      </c>
      <c r="N198" t="s">
        <v>746</v>
      </c>
      <c r="O198" s="2">
        <v>296826</v>
      </c>
      <c r="P198" s="2">
        <v>88088</v>
      </c>
      <c r="Q198" s="2">
        <v>221664.59</v>
      </c>
      <c r="R198" s="3">
        <v>0.82668870358391788</v>
      </c>
      <c r="S198" s="5">
        <f t="shared" si="55"/>
        <v>100</v>
      </c>
      <c r="T198" s="5">
        <v>91</v>
      </c>
      <c r="U198" s="5">
        <v>1</v>
      </c>
      <c r="V198" s="5">
        <v>1</v>
      </c>
      <c r="W198" s="5">
        <v>0</v>
      </c>
      <c r="X198" s="5">
        <v>0</v>
      </c>
      <c r="Y198" s="5">
        <v>3</v>
      </c>
      <c r="Z198" s="5">
        <v>1</v>
      </c>
      <c r="AA198" s="5">
        <v>1</v>
      </c>
      <c r="AB198" s="5">
        <v>0</v>
      </c>
      <c r="AC198" s="5">
        <v>2</v>
      </c>
      <c r="AD198" s="5"/>
      <c r="AE198" s="5">
        <v>0</v>
      </c>
      <c r="AF198" s="5">
        <v>0</v>
      </c>
      <c r="AG198" s="5"/>
      <c r="AH198" s="5">
        <v>0</v>
      </c>
      <c r="AI198" s="5"/>
      <c r="AJ198" s="5">
        <v>0</v>
      </c>
      <c r="AK198" s="5"/>
      <c r="AL198" s="11">
        <f t="shared" si="56"/>
        <v>1</v>
      </c>
      <c r="AM198" s="11">
        <f t="shared" si="57"/>
        <v>4</v>
      </c>
      <c r="AN198" s="11">
        <f t="shared" si="63"/>
        <v>100</v>
      </c>
      <c r="AO198" s="11">
        <v>98</v>
      </c>
      <c r="AP198" s="11">
        <v>0</v>
      </c>
      <c r="AQ198" s="11">
        <v>0</v>
      </c>
      <c r="AR198" s="11">
        <v>2</v>
      </c>
      <c r="AS198" s="11">
        <v>0</v>
      </c>
      <c r="AU198" s="11">
        <v>0</v>
      </c>
      <c r="AV198" s="11">
        <v>0</v>
      </c>
      <c r="AW198" s="11">
        <v>0</v>
      </c>
      <c r="AX198" s="11">
        <v>0</v>
      </c>
      <c r="AY198" s="11">
        <v>0</v>
      </c>
      <c r="AZ198" s="11">
        <v>0</v>
      </c>
      <c r="BB198" s="11">
        <v>0</v>
      </c>
      <c r="BF198" s="11">
        <f t="shared" si="58"/>
        <v>0</v>
      </c>
      <c r="BG198" s="11">
        <f t="shared" si="59"/>
        <v>0</v>
      </c>
      <c r="BH198" s="11">
        <f t="shared" si="60"/>
        <v>0</v>
      </c>
      <c r="BI198" s="11">
        <f t="shared" si="61"/>
        <v>0</v>
      </c>
      <c r="BL198" t="s">
        <v>587</v>
      </c>
    </row>
    <row r="199" spans="1:64" x14ac:dyDescent="0.25">
      <c r="A199">
        <v>2015</v>
      </c>
      <c r="B199" t="s">
        <v>442</v>
      </c>
      <c r="C199" t="s">
        <v>223</v>
      </c>
      <c r="D199" s="15">
        <v>32303</v>
      </c>
      <c r="E199" t="s">
        <v>260</v>
      </c>
      <c r="F199" t="s">
        <v>819</v>
      </c>
      <c r="G199" t="s">
        <v>224</v>
      </c>
      <c r="I199" t="s">
        <v>224</v>
      </c>
      <c r="J199">
        <v>2010</v>
      </c>
      <c r="K199">
        <f t="shared" si="62"/>
        <v>5</v>
      </c>
      <c r="L199" t="s">
        <v>738</v>
      </c>
      <c r="M199" t="s">
        <v>738</v>
      </c>
      <c r="N199" t="s">
        <v>745</v>
      </c>
      <c r="O199" s="2">
        <v>78789</v>
      </c>
      <c r="P199" s="2">
        <v>77966</v>
      </c>
      <c r="S199" s="5">
        <f t="shared" si="55"/>
        <v>100</v>
      </c>
      <c r="T199" s="5">
        <v>82</v>
      </c>
      <c r="U199" s="5">
        <v>0</v>
      </c>
      <c r="V199" s="5">
        <v>3</v>
      </c>
      <c r="W199" s="5">
        <v>0</v>
      </c>
      <c r="X199" s="5">
        <v>3</v>
      </c>
      <c r="Y199" s="5">
        <v>3</v>
      </c>
      <c r="Z199" s="5">
        <v>2</v>
      </c>
      <c r="AA199" s="5">
        <v>7</v>
      </c>
      <c r="AB199" s="5">
        <v>0</v>
      </c>
      <c r="AC199" s="5">
        <v>0</v>
      </c>
      <c r="AD199" s="5"/>
      <c r="AE199" s="5">
        <v>0</v>
      </c>
      <c r="AF199" s="5">
        <v>0</v>
      </c>
      <c r="AG199" s="5"/>
      <c r="AH199" s="5">
        <v>0</v>
      </c>
      <c r="AI199" s="5"/>
      <c r="AJ199" s="5">
        <v>0</v>
      </c>
      <c r="AK199" s="5"/>
      <c r="AL199" s="11">
        <f t="shared" si="56"/>
        <v>3</v>
      </c>
      <c r="AM199" s="11">
        <f t="shared" si="57"/>
        <v>9</v>
      </c>
      <c r="AN199" s="11">
        <f t="shared" si="63"/>
        <v>100</v>
      </c>
      <c r="AO199" s="11">
        <v>0</v>
      </c>
      <c r="AP199" s="11">
        <v>0</v>
      </c>
      <c r="AQ199" s="11">
        <v>100</v>
      </c>
      <c r="AR199" s="11">
        <v>0</v>
      </c>
      <c r="AS199" s="11">
        <v>0</v>
      </c>
      <c r="AU199" s="11">
        <v>0</v>
      </c>
      <c r="AV199" s="11">
        <v>0</v>
      </c>
      <c r="AW199" s="11">
        <v>0</v>
      </c>
      <c r="AX199" s="11">
        <v>0</v>
      </c>
      <c r="AY199" s="11">
        <v>0</v>
      </c>
      <c r="AZ199" s="11">
        <v>0</v>
      </c>
      <c r="BB199" s="11">
        <v>0</v>
      </c>
      <c r="BF199" s="11">
        <f t="shared" si="58"/>
        <v>100</v>
      </c>
      <c r="BG199" s="11">
        <f t="shared" si="59"/>
        <v>0</v>
      </c>
      <c r="BH199" s="11">
        <f t="shared" si="60"/>
        <v>0</v>
      </c>
      <c r="BI199" s="11">
        <f t="shared" si="61"/>
        <v>0</v>
      </c>
      <c r="BL199" t="s">
        <v>588</v>
      </c>
    </row>
    <row r="200" spans="1:64" x14ac:dyDescent="0.25">
      <c r="A200">
        <v>2015</v>
      </c>
      <c r="B200" t="s">
        <v>410</v>
      </c>
      <c r="C200" t="s">
        <v>57</v>
      </c>
      <c r="D200" s="15">
        <v>22718</v>
      </c>
      <c r="E200" t="s">
        <v>260</v>
      </c>
      <c r="F200" t="s">
        <v>819</v>
      </c>
      <c r="G200" t="s">
        <v>230</v>
      </c>
      <c r="I200" t="s">
        <v>736</v>
      </c>
      <c r="J200">
        <v>2011</v>
      </c>
      <c r="K200">
        <f t="shared" si="62"/>
        <v>4</v>
      </c>
      <c r="L200" t="s">
        <v>738</v>
      </c>
      <c r="M200" t="s">
        <v>738</v>
      </c>
      <c r="N200" t="s">
        <v>744</v>
      </c>
      <c r="S200" s="5">
        <f t="shared" si="55"/>
        <v>100</v>
      </c>
      <c r="T200" s="5">
        <v>100</v>
      </c>
      <c r="U200" s="5">
        <v>0</v>
      </c>
      <c r="V200" s="5">
        <v>0</v>
      </c>
      <c r="W200" s="5">
        <v>0</v>
      </c>
      <c r="X200" s="5">
        <v>0</v>
      </c>
      <c r="Y200" s="5">
        <v>0</v>
      </c>
      <c r="Z200" s="5">
        <v>0</v>
      </c>
      <c r="AA200" s="5">
        <v>0</v>
      </c>
      <c r="AB200" s="5">
        <v>0</v>
      </c>
      <c r="AC200" s="5">
        <v>0</v>
      </c>
      <c r="AD200" s="5"/>
      <c r="AE200" s="5">
        <v>0</v>
      </c>
      <c r="AF200" s="5">
        <v>0</v>
      </c>
      <c r="AG200" s="5"/>
      <c r="AH200" s="5">
        <v>0</v>
      </c>
      <c r="AI200" s="5"/>
      <c r="AJ200" s="5">
        <v>0</v>
      </c>
      <c r="AK200" s="5"/>
      <c r="AL200" s="11">
        <f t="shared" si="56"/>
        <v>0</v>
      </c>
      <c r="AM200" s="11">
        <f t="shared" si="57"/>
        <v>0</v>
      </c>
      <c r="AN200" s="11">
        <f t="shared" si="63"/>
        <v>100</v>
      </c>
      <c r="AO200" s="11">
        <v>10</v>
      </c>
      <c r="AP200" s="11">
        <v>15</v>
      </c>
      <c r="AQ200" s="11">
        <v>0</v>
      </c>
      <c r="AR200" s="11">
        <v>10</v>
      </c>
      <c r="AS200" s="11">
        <v>50</v>
      </c>
      <c r="AU200" s="11">
        <v>0</v>
      </c>
      <c r="AV200" s="11">
        <v>0</v>
      </c>
      <c r="AW200" s="11">
        <v>0</v>
      </c>
      <c r="AX200" s="11">
        <v>7.5</v>
      </c>
      <c r="AY200" s="11">
        <v>7.5</v>
      </c>
      <c r="AZ200" s="11">
        <v>0</v>
      </c>
      <c r="BB200" s="11">
        <v>0</v>
      </c>
      <c r="BF200" s="11">
        <f t="shared" si="58"/>
        <v>15</v>
      </c>
      <c r="BG200" s="11">
        <f t="shared" si="59"/>
        <v>50</v>
      </c>
      <c r="BH200" s="11">
        <f t="shared" si="60"/>
        <v>15</v>
      </c>
      <c r="BI200" s="11">
        <f t="shared" si="61"/>
        <v>0</v>
      </c>
      <c r="BL200" t="s">
        <v>588</v>
      </c>
    </row>
    <row r="201" spans="1:64" x14ac:dyDescent="0.25">
      <c r="A201">
        <v>2015</v>
      </c>
      <c r="B201" t="s">
        <v>477</v>
      </c>
      <c r="C201" t="s">
        <v>19</v>
      </c>
      <c r="D201" s="15">
        <v>55088</v>
      </c>
      <c r="E201" t="s">
        <v>255</v>
      </c>
      <c r="F201" t="s">
        <v>816</v>
      </c>
      <c r="G201" t="s">
        <v>230</v>
      </c>
      <c r="I201" t="s">
        <v>736</v>
      </c>
      <c r="J201">
        <v>2012</v>
      </c>
      <c r="K201">
        <f t="shared" si="62"/>
        <v>3</v>
      </c>
      <c r="L201" t="s">
        <v>738</v>
      </c>
      <c r="M201" t="s">
        <v>738</v>
      </c>
      <c r="N201" t="s">
        <v>746</v>
      </c>
      <c r="O201" s="2">
        <v>225000</v>
      </c>
      <c r="P201" s="2">
        <v>200000</v>
      </c>
      <c r="Q201" s="2">
        <v>160600</v>
      </c>
      <c r="R201" s="3">
        <v>0.79015200000000008</v>
      </c>
      <c r="S201" s="5">
        <f t="shared" si="55"/>
        <v>100</v>
      </c>
      <c r="T201" s="5">
        <v>45</v>
      </c>
      <c r="U201" s="5">
        <v>1</v>
      </c>
      <c r="V201" s="5">
        <v>30</v>
      </c>
      <c r="W201" s="5">
        <v>1</v>
      </c>
      <c r="X201" s="5">
        <v>10</v>
      </c>
      <c r="Y201" s="5">
        <v>5</v>
      </c>
      <c r="Z201" s="5">
        <v>3</v>
      </c>
      <c r="AA201" s="5">
        <v>0</v>
      </c>
      <c r="AB201" s="5">
        <v>1</v>
      </c>
      <c r="AC201" s="5">
        <v>4</v>
      </c>
      <c r="AD201" s="5"/>
      <c r="AE201" s="5">
        <v>0</v>
      </c>
      <c r="AF201" s="5">
        <v>0</v>
      </c>
      <c r="AG201" s="5"/>
      <c r="AH201" s="5">
        <v>0</v>
      </c>
      <c r="AI201" s="5"/>
      <c r="AJ201" s="5">
        <v>0</v>
      </c>
      <c r="AK201" s="5"/>
      <c r="AL201" s="11">
        <f t="shared" si="56"/>
        <v>31</v>
      </c>
      <c r="AM201" s="11">
        <f t="shared" si="57"/>
        <v>8</v>
      </c>
      <c r="AN201" s="11">
        <f t="shared" si="63"/>
        <v>100</v>
      </c>
      <c r="AO201" s="11">
        <v>0</v>
      </c>
      <c r="AP201" s="11">
        <v>0</v>
      </c>
      <c r="AQ201" s="11">
        <v>70</v>
      </c>
      <c r="AR201" s="11">
        <v>10</v>
      </c>
      <c r="AS201" s="11">
        <v>0</v>
      </c>
      <c r="AU201" s="11">
        <v>0</v>
      </c>
      <c r="AV201" s="11">
        <v>0</v>
      </c>
      <c r="AW201" s="11">
        <v>20</v>
      </c>
      <c r="AX201" s="11">
        <v>0</v>
      </c>
      <c r="AY201" s="11">
        <v>0</v>
      </c>
      <c r="AZ201" s="11">
        <v>0</v>
      </c>
      <c r="BB201" s="11">
        <v>0</v>
      </c>
      <c r="BF201" s="11">
        <f t="shared" si="58"/>
        <v>70</v>
      </c>
      <c r="BG201" s="11">
        <f t="shared" si="59"/>
        <v>0</v>
      </c>
      <c r="BH201" s="11">
        <f t="shared" si="60"/>
        <v>20</v>
      </c>
      <c r="BI201" s="11">
        <f t="shared" si="61"/>
        <v>0</v>
      </c>
      <c r="BL201" t="s">
        <v>588</v>
      </c>
    </row>
    <row r="202" spans="1:64" x14ac:dyDescent="0.25">
      <c r="A202">
        <v>2015</v>
      </c>
      <c r="B202" t="s">
        <v>494</v>
      </c>
      <c r="C202" t="s">
        <v>48</v>
      </c>
      <c r="D202" s="15">
        <v>52203</v>
      </c>
      <c r="E202" t="s">
        <v>255</v>
      </c>
      <c r="F202" t="s">
        <v>816</v>
      </c>
      <c r="G202" t="s">
        <v>234</v>
      </c>
      <c r="I202" t="s">
        <v>733</v>
      </c>
      <c r="J202">
        <v>2011</v>
      </c>
      <c r="K202">
        <f t="shared" si="62"/>
        <v>4</v>
      </c>
      <c r="L202" t="s">
        <v>738</v>
      </c>
      <c r="M202" t="s">
        <v>738</v>
      </c>
      <c r="N202" t="s">
        <v>746</v>
      </c>
      <c r="O202" s="2">
        <v>154709</v>
      </c>
      <c r="P202" s="2">
        <v>133271.03</v>
      </c>
      <c r="Q202" s="2">
        <v>154522.23999999999</v>
      </c>
      <c r="R202" s="3">
        <v>1.1056636632645807</v>
      </c>
      <c r="S202" s="5">
        <f t="shared" si="55"/>
        <v>100</v>
      </c>
      <c r="T202" s="5">
        <v>67</v>
      </c>
      <c r="U202" s="5">
        <v>0.1</v>
      </c>
      <c r="V202" s="5">
        <v>17</v>
      </c>
      <c r="W202" s="5">
        <v>0</v>
      </c>
      <c r="X202" s="5">
        <v>4</v>
      </c>
      <c r="Y202" s="5">
        <v>2</v>
      </c>
      <c r="Z202" s="5">
        <v>0.2</v>
      </c>
      <c r="AA202" s="5">
        <v>1</v>
      </c>
      <c r="AB202" s="5">
        <v>1.7</v>
      </c>
      <c r="AC202" s="5">
        <v>4</v>
      </c>
      <c r="AD202" s="5"/>
      <c r="AE202" s="5">
        <v>3</v>
      </c>
      <c r="AF202" s="5">
        <v>0</v>
      </c>
      <c r="AG202" s="5"/>
      <c r="AH202" s="5">
        <v>0</v>
      </c>
      <c r="AI202" s="5"/>
      <c r="AJ202" s="5">
        <v>0</v>
      </c>
      <c r="AK202" s="5"/>
      <c r="AL202" s="11">
        <f t="shared" si="56"/>
        <v>17</v>
      </c>
      <c r="AM202" s="11">
        <f t="shared" si="57"/>
        <v>9.9</v>
      </c>
      <c r="AN202" s="11">
        <f t="shared" si="63"/>
        <v>100</v>
      </c>
      <c r="AO202" s="11">
        <v>0</v>
      </c>
      <c r="AP202" s="11">
        <v>60</v>
      </c>
      <c r="AQ202" s="11">
        <v>39</v>
      </c>
      <c r="AR202" s="11">
        <v>0</v>
      </c>
      <c r="AS202" s="11">
        <v>0</v>
      </c>
      <c r="AU202" s="11">
        <v>0</v>
      </c>
      <c r="AV202" s="11">
        <v>0</v>
      </c>
      <c r="AW202" s="11">
        <v>0</v>
      </c>
      <c r="AX202" s="11">
        <v>0</v>
      </c>
      <c r="AY202" s="11">
        <v>1</v>
      </c>
      <c r="AZ202" s="11">
        <v>0</v>
      </c>
      <c r="BB202" s="11">
        <v>0</v>
      </c>
      <c r="BF202" s="11">
        <f t="shared" si="58"/>
        <v>99</v>
      </c>
      <c r="BG202" s="11">
        <f t="shared" si="59"/>
        <v>0</v>
      </c>
      <c r="BH202" s="11">
        <f t="shared" si="60"/>
        <v>1</v>
      </c>
      <c r="BI202" s="11">
        <f t="shared" si="61"/>
        <v>0</v>
      </c>
      <c r="BL202" t="s">
        <v>587</v>
      </c>
    </row>
    <row r="203" spans="1:64" x14ac:dyDescent="0.25">
      <c r="A203">
        <v>2015</v>
      </c>
      <c r="B203" t="s">
        <v>496</v>
      </c>
      <c r="C203" t="s">
        <v>216</v>
      </c>
      <c r="D203" s="18">
        <v>72336</v>
      </c>
      <c r="E203" t="s">
        <v>256</v>
      </c>
      <c r="F203" t="s">
        <v>819</v>
      </c>
      <c r="G203" t="s">
        <v>227</v>
      </c>
      <c r="I203" t="s">
        <v>733</v>
      </c>
      <c r="J203">
        <v>2010</v>
      </c>
      <c r="K203">
        <f t="shared" si="62"/>
        <v>5</v>
      </c>
      <c r="L203" t="s">
        <v>738</v>
      </c>
      <c r="M203" t="s">
        <v>738</v>
      </c>
      <c r="N203" t="s">
        <v>746</v>
      </c>
      <c r="O203" s="2">
        <v>70000</v>
      </c>
      <c r="P203" s="2">
        <v>65000</v>
      </c>
      <c r="Q203" s="2">
        <v>70000</v>
      </c>
      <c r="R203" s="3">
        <v>1.107</v>
      </c>
      <c r="S203" s="5">
        <f t="shared" si="55"/>
        <v>100</v>
      </c>
      <c r="T203" s="5">
        <v>70</v>
      </c>
      <c r="U203" s="5">
        <v>30</v>
      </c>
      <c r="V203" s="5">
        <v>0</v>
      </c>
      <c r="W203" s="5">
        <v>0</v>
      </c>
      <c r="X203" s="5">
        <v>0</v>
      </c>
      <c r="Y203" s="5">
        <v>0</v>
      </c>
      <c r="Z203" s="5">
        <v>0</v>
      </c>
      <c r="AA203" s="5">
        <v>0</v>
      </c>
      <c r="AB203" s="5">
        <v>0</v>
      </c>
      <c r="AC203" s="5">
        <v>0</v>
      </c>
      <c r="AD203" s="5"/>
      <c r="AE203" s="5">
        <v>0</v>
      </c>
      <c r="AF203" s="5">
        <v>0</v>
      </c>
      <c r="AG203" s="5"/>
      <c r="AH203" s="5">
        <v>0</v>
      </c>
      <c r="AI203" s="5"/>
      <c r="AJ203" s="5">
        <v>0</v>
      </c>
      <c r="AK203" s="5"/>
      <c r="AL203" s="11">
        <f t="shared" si="56"/>
        <v>0</v>
      </c>
      <c r="AM203" s="11">
        <f t="shared" si="57"/>
        <v>0</v>
      </c>
      <c r="AN203" s="11">
        <f t="shared" si="63"/>
        <v>100</v>
      </c>
      <c r="AO203" s="11">
        <v>0</v>
      </c>
      <c r="AP203" s="11">
        <v>20</v>
      </c>
      <c r="AQ203" s="11">
        <v>0</v>
      </c>
      <c r="AR203" s="11">
        <v>0</v>
      </c>
      <c r="AS203" s="11">
        <v>0</v>
      </c>
      <c r="AU203" s="11">
        <v>0</v>
      </c>
      <c r="AV203" s="11">
        <v>0</v>
      </c>
      <c r="AW203" s="11">
        <v>80</v>
      </c>
      <c r="AX203" s="11">
        <v>0</v>
      </c>
      <c r="AY203" s="11">
        <v>0</v>
      </c>
      <c r="AZ203" s="11">
        <v>0</v>
      </c>
      <c r="BB203" s="11">
        <v>0</v>
      </c>
      <c r="BF203" s="11">
        <f t="shared" si="58"/>
        <v>20</v>
      </c>
      <c r="BG203" s="11">
        <f t="shared" si="59"/>
        <v>0</v>
      </c>
      <c r="BH203" s="11">
        <f t="shared" si="60"/>
        <v>80</v>
      </c>
      <c r="BI203" s="11">
        <f t="shared" si="61"/>
        <v>0</v>
      </c>
      <c r="BL203" t="s">
        <v>587</v>
      </c>
    </row>
    <row r="204" spans="1:64" x14ac:dyDescent="0.25">
      <c r="A204">
        <v>2015</v>
      </c>
      <c r="B204" t="s">
        <v>443</v>
      </c>
      <c r="C204" t="s">
        <v>59</v>
      </c>
      <c r="D204" s="15">
        <v>54891</v>
      </c>
      <c r="E204" t="s">
        <v>257</v>
      </c>
      <c r="F204" t="s">
        <v>816</v>
      </c>
      <c r="G204" t="s">
        <v>227</v>
      </c>
      <c r="I204" t="s">
        <v>733</v>
      </c>
      <c r="J204">
        <v>2010</v>
      </c>
      <c r="K204">
        <f t="shared" si="62"/>
        <v>5</v>
      </c>
      <c r="L204" t="s">
        <v>738</v>
      </c>
      <c r="M204" t="s">
        <v>738</v>
      </c>
      <c r="N204" t="s">
        <v>746</v>
      </c>
      <c r="O204" s="2">
        <v>487000</v>
      </c>
      <c r="P204" s="2">
        <v>431000</v>
      </c>
      <c r="S204" s="5">
        <f t="shared" si="55"/>
        <v>100.00000000000001</v>
      </c>
      <c r="T204" s="11">
        <v>23.201856148491878</v>
      </c>
      <c r="U204" s="11">
        <v>3.4802784222737819</v>
      </c>
      <c r="V204" s="11">
        <v>41.531322505800468</v>
      </c>
      <c r="W204" s="11">
        <v>4.6403712296983759</v>
      </c>
      <c r="X204" s="11">
        <v>0</v>
      </c>
      <c r="Y204" s="11">
        <v>0.6960556844547563</v>
      </c>
      <c r="Z204" s="11">
        <v>1.160092807424594</v>
      </c>
      <c r="AA204" s="11">
        <v>3.7122969837587005</v>
      </c>
      <c r="AB204" s="11">
        <v>0.27842227378190254</v>
      </c>
      <c r="AC204" s="11">
        <v>2.3201856148491879</v>
      </c>
      <c r="AD204" s="11"/>
      <c r="AE204" s="11">
        <v>0</v>
      </c>
      <c r="AF204" s="11">
        <v>12.227378190255219</v>
      </c>
      <c r="AG204" s="11"/>
      <c r="AH204" s="11">
        <v>0</v>
      </c>
      <c r="AI204" s="11">
        <v>0</v>
      </c>
      <c r="AJ204" s="11">
        <v>6.7517401392111376</v>
      </c>
      <c r="AL204" s="11">
        <f t="shared" si="56"/>
        <v>46.171693735498842</v>
      </c>
      <c r="AM204" s="11">
        <f t="shared" si="57"/>
        <v>26.450116009280741</v>
      </c>
      <c r="AN204" s="11">
        <f t="shared" si="63"/>
        <v>99.999999999999986</v>
      </c>
      <c r="AO204" s="9">
        <v>62.645011600928072</v>
      </c>
      <c r="AP204" s="9">
        <v>0</v>
      </c>
      <c r="AQ204" s="9">
        <v>20.992111368909512</v>
      </c>
      <c r="AR204" s="9">
        <v>0</v>
      </c>
      <c r="AS204" s="9">
        <v>0</v>
      </c>
      <c r="AT204" s="9">
        <v>0</v>
      </c>
      <c r="AU204" s="9">
        <v>0</v>
      </c>
      <c r="AV204" s="9">
        <v>0</v>
      </c>
      <c r="AW204" s="9">
        <v>0</v>
      </c>
      <c r="AX204" s="9">
        <v>12.915777262180974</v>
      </c>
      <c r="AY204" s="9">
        <v>0</v>
      </c>
      <c r="AZ204" s="9">
        <v>0</v>
      </c>
      <c r="BA204" s="9">
        <v>0</v>
      </c>
      <c r="BB204" s="9">
        <v>1.9721577726218096</v>
      </c>
      <c r="BC204" s="9"/>
      <c r="BD204" s="9">
        <v>1.4749419953596288</v>
      </c>
      <c r="BF204" s="11">
        <f t="shared" si="58"/>
        <v>20.992111368909512</v>
      </c>
      <c r="BG204" s="11">
        <f t="shared" si="59"/>
        <v>0</v>
      </c>
      <c r="BH204" s="11">
        <f t="shared" si="60"/>
        <v>12.915777262180974</v>
      </c>
      <c r="BI204" s="11">
        <f t="shared" si="61"/>
        <v>3.4470997679814381</v>
      </c>
    </row>
    <row r="205" spans="1:64" x14ac:dyDescent="0.25">
      <c r="A205">
        <v>2015</v>
      </c>
      <c r="B205" t="s">
        <v>498</v>
      </c>
      <c r="C205" t="s">
        <v>99</v>
      </c>
      <c r="D205" s="15">
        <v>24983</v>
      </c>
      <c r="E205" t="s">
        <v>260</v>
      </c>
      <c r="F205" t="s">
        <v>819</v>
      </c>
      <c r="G205" t="s">
        <v>227</v>
      </c>
      <c r="I205" t="s">
        <v>733</v>
      </c>
      <c r="J205">
        <v>2012</v>
      </c>
      <c r="K205">
        <f t="shared" si="62"/>
        <v>3</v>
      </c>
      <c r="L205" t="s">
        <v>738</v>
      </c>
      <c r="M205" t="s">
        <v>738</v>
      </c>
      <c r="N205" t="s">
        <v>746</v>
      </c>
      <c r="O205" s="2">
        <v>155440</v>
      </c>
      <c r="P205" s="2">
        <v>125501.62</v>
      </c>
      <c r="Q205" s="2">
        <v>158233.50000000003</v>
      </c>
      <c r="R205" s="3">
        <v>1.1268945220020588</v>
      </c>
      <c r="S205" s="5">
        <f t="shared" si="55"/>
        <v>100</v>
      </c>
      <c r="T205" s="11">
        <v>32.182295431473563</v>
      </c>
      <c r="U205" s="11">
        <v>0</v>
      </c>
      <c r="V205" s="11">
        <v>47.736020557256516</v>
      </c>
      <c r="W205" s="11">
        <v>0</v>
      </c>
      <c r="X205" s="11">
        <v>0</v>
      </c>
      <c r="Y205" s="11">
        <v>9.2681503649699035</v>
      </c>
      <c r="Z205" s="11">
        <v>0</v>
      </c>
      <c r="AA205" s="11">
        <v>6.2291488398703976</v>
      </c>
      <c r="AB205" s="11">
        <v>0</v>
      </c>
      <c r="AC205" s="11">
        <v>0.89117064663342105</v>
      </c>
      <c r="AD205" s="11"/>
      <c r="AE205" s="11">
        <v>0.20339802758560879</v>
      </c>
      <c r="AF205" s="11">
        <v>9.74400707025153E-2</v>
      </c>
      <c r="AG205" s="11"/>
      <c r="AH205" s="11">
        <v>3.3923760615080698</v>
      </c>
      <c r="AI205" s="11"/>
      <c r="AJ205" s="11">
        <v>0</v>
      </c>
      <c r="AL205" s="11">
        <f t="shared" si="56"/>
        <v>47.736020557256516</v>
      </c>
      <c r="AM205" s="11">
        <f t="shared" si="57"/>
        <v>10.813533646300012</v>
      </c>
      <c r="AN205" s="11">
        <f t="shared" si="63"/>
        <v>99.529938179284059</v>
      </c>
      <c r="AO205" s="9">
        <v>0</v>
      </c>
      <c r="AP205" s="9">
        <v>0</v>
      </c>
      <c r="AQ205" s="9">
        <v>89.804729213853975</v>
      </c>
      <c r="AR205" s="9">
        <v>0.40424179385094788</v>
      </c>
      <c r="AS205" s="9">
        <v>0</v>
      </c>
      <c r="AT205" s="9">
        <v>0</v>
      </c>
      <c r="AU205" s="9">
        <v>0</v>
      </c>
      <c r="AV205" s="9">
        <v>0</v>
      </c>
      <c r="AW205" s="9">
        <v>5.3209671715791398</v>
      </c>
      <c r="AX205" s="9">
        <v>0</v>
      </c>
      <c r="AY205" s="9">
        <v>0</v>
      </c>
      <c r="AZ205" s="9">
        <v>0</v>
      </c>
      <c r="BA205" s="9">
        <v>0</v>
      </c>
      <c r="BB205" s="9">
        <v>4</v>
      </c>
      <c r="BC205" s="23" t="s">
        <v>791</v>
      </c>
      <c r="BD205" s="9">
        <v>0</v>
      </c>
      <c r="BF205" s="11">
        <f t="shared" si="58"/>
        <v>89.804729213853975</v>
      </c>
      <c r="BG205" s="11">
        <f t="shared" si="59"/>
        <v>0</v>
      </c>
      <c r="BH205" s="11">
        <f t="shared" si="60"/>
        <v>5.3209671715791398</v>
      </c>
      <c r="BI205" s="11">
        <f t="shared" si="61"/>
        <v>4</v>
      </c>
      <c r="BL205" t="s">
        <v>588</v>
      </c>
    </row>
    <row r="206" spans="1:64" x14ac:dyDescent="0.25">
      <c r="A206">
        <v>2015</v>
      </c>
      <c r="B206" t="s">
        <v>400</v>
      </c>
      <c r="C206" t="s">
        <v>40</v>
      </c>
      <c r="D206" s="15">
        <v>49855</v>
      </c>
      <c r="E206" t="s">
        <v>257</v>
      </c>
      <c r="F206" t="s">
        <v>816</v>
      </c>
      <c r="G206" t="s">
        <v>231</v>
      </c>
      <c r="I206" t="s">
        <v>242</v>
      </c>
      <c r="J206">
        <v>2012</v>
      </c>
      <c r="K206">
        <f t="shared" si="62"/>
        <v>3</v>
      </c>
      <c r="L206" t="s">
        <v>738</v>
      </c>
      <c r="M206" t="s">
        <v>738</v>
      </c>
      <c r="N206" t="s">
        <v>746</v>
      </c>
      <c r="AL206" s="11"/>
      <c r="AM206" s="11"/>
      <c r="AN206" s="11">
        <f t="shared" si="63"/>
        <v>0</v>
      </c>
      <c r="BF206" s="11"/>
      <c r="BG206" s="11"/>
      <c r="BH206" s="11"/>
      <c r="BI206" s="11"/>
      <c r="BL206" t="s">
        <v>588</v>
      </c>
    </row>
    <row r="207" spans="1:64" x14ac:dyDescent="0.25">
      <c r="A207">
        <v>2015</v>
      </c>
      <c r="B207" t="s">
        <v>482</v>
      </c>
      <c r="C207" t="s">
        <v>40</v>
      </c>
      <c r="D207" s="15">
        <v>48103</v>
      </c>
      <c r="E207" t="s">
        <v>257</v>
      </c>
      <c r="F207" t="s">
        <v>816</v>
      </c>
      <c r="G207" t="s">
        <v>230</v>
      </c>
      <c r="I207" t="s">
        <v>736</v>
      </c>
      <c r="J207">
        <v>2011</v>
      </c>
      <c r="K207">
        <f t="shared" si="62"/>
        <v>4</v>
      </c>
      <c r="L207" t="s">
        <v>738</v>
      </c>
      <c r="M207" t="s">
        <v>738</v>
      </c>
      <c r="N207" t="s">
        <v>746</v>
      </c>
      <c r="O207" s="2">
        <v>200000</v>
      </c>
      <c r="Q207" s="2">
        <v>160300</v>
      </c>
      <c r="R207" s="3">
        <v>0.88726050000000001</v>
      </c>
      <c r="AL207" s="11"/>
      <c r="AM207" s="11"/>
      <c r="AN207" s="11">
        <f t="shared" si="63"/>
        <v>0</v>
      </c>
      <c r="BF207" s="11"/>
      <c r="BG207" s="11"/>
      <c r="BH207" s="11"/>
      <c r="BI207" s="11"/>
      <c r="BL207" t="s">
        <v>587</v>
      </c>
    </row>
    <row r="208" spans="1:64" x14ac:dyDescent="0.25">
      <c r="A208">
        <v>2015</v>
      </c>
      <c r="B208" t="s">
        <v>444</v>
      </c>
      <c r="C208" t="s">
        <v>80</v>
      </c>
      <c r="D208" s="15">
        <v>45701</v>
      </c>
      <c r="E208" t="s">
        <v>257</v>
      </c>
      <c r="F208" t="s">
        <v>816</v>
      </c>
      <c r="G208" t="s">
        <v>230</v>
      </c>
      <c r="I208" t="s">
        <v>736</v>
      </c>
      <c r="J208">
        <v>2010</v>
      </c>
      <c r="K208">
        <f t="shared" ref="K208:K239" si="64">2015-J208</f>
        <v>5</v>
      </c>
      <c r="L208" t="s">
        <v>738</v>
      </c>
      <c r="M208" t="s">
        <v>738</v>
      </c>
      <c r="N208" t="s">
        <v>746</v>
      </c>
      <c r="O208" s="2">
        <v>370000</v>
      </c>
      <c r="P208" s="2">
        <v>370000</v>
      </c>
      <c r="S208" s="5">
        <f>SUM(T208:AJ208)</f>
        <v>100</v>
      </c>
      <c r="T208" s="5">
        <v>0</v>
      </c>
      <c r="U208" s="5">
        <v>0</v>
      </c>
      <c r="V208" s="5">
        <v>0</v>
      </c>
      <c r="W208" s="5">
        <v>0</v>
      </c>
      <c r="X208" s="5">
        <v>0</v>
      </c>
      <c r="Y208" s="5">
        <v>0</v>
      </c>
      <c r="Z208" s="5">
        <v>38</v>
      </c>
      <c r="AA208" s="5">
        <v>0</v>
      </c>
      <c r="AB208" s="5">
        <v>0</v>
      </c>
      <c r="AC208" s="5">
        <v>62</v>
      </c>
      <c r="AD208" s="5"/>
      <c r="AE208" s="5">
        <v>0</v>
      </c>
      <c r="AF208" s="5">
        <v>0</v>
      </c>
      <c r="AG208" s="5"/>
      <c r="AH208" s="5">
        <v>0</v>
      </c>
      <c r="AI208" s="5"/>
      <c r="AJ208" s="5">
        <v>0</v>
      </c>
      <c r="AK208" s="5"/>
      <c r="AL208" s="11">
        <f>V208+W208</f>
        <v>0</v>
      </c>
      <c r="AM208" s="11">
        <f>SUM(Z208:AF208)+AH208+AJ208</f>
        <v>100</v>
      </c>
      <c r="AN208" s="11">
        <f t="shared" si="63"/>
        <v>0</v>
      </c>
      <c r="BF208" s="11"/>
      <c r="BG208" s="11"/>
      <c r="BH208" s="11"/>
      <c r="BI208" s="11"/>
    </row>
    <row r="209" spans="1:64" x14ac:dyDescent="0.25">
      <c r="A209">
        <v>2015</v>
      </c>
      <c r="B209" t="s">
        <v>425</v>
      </c>
      <c r="C209" t="s">
        <v>80</v>
      </c>
      <c r="D209" s="15">
        <v>44505</v>
      </c>
      <c r="E209" t="s">
        <v>257</v>
      </c>
      <c r="F209" t="s">
        <v>816</v>
      </c>
      <c r="G209" t="s">
        <v>224</v>
      </c>
      <c r="I209" t="s">
        <v>224</v>
      </c>
      <c r="J209">
        <v>2011</v>
      </c>
      <c r="K209">
        <f t="shared" si="64"/>
        <v>4</v>
      </c>
      <c r="L209" t="s">
        <v>738</v>
      </c>
      <c r="M209" t="s">
        <v>738</v>
      </c>
      <c r="N209" t="s">
        <v>746</v>
      </c>
      <c r="AL209" s="11"/>
      <c r="AM209" s="11"/>
      <c r="AN209" s="11">
        <f t="shared" si="63"/>
        <v>0</v>
      </c>
      <c r="BF209" s="11"/>
      <c r="BG209" s="11"/>
      <c r="BH209" s="11"/>
      <c r="BI209" s="11"/>
    </row>
    <row r="210" spans="1:64" x14ac:dyDescent="0.25">
      <c r="A210">
        <v>2015</v>
      </c>
      <c r="B210" t="s">
        <v>406</v>
      </c>
      <c r="C210" t="s">
        <v>28</v>
      </c>
      <c r="D210" s="15">
        <v>62442</v>
      </c>
      <c r="E210" t="s">
        <v>257</v>
      </c>
      <c r="F210" t="s">
        <v>816</v>
      </c>
      <c r="G210" t="s">
        <v>242</v>
      </c>
      <c r="H210" t="s">
        <v>238</v>
      </c>
      <c r="I210" t="s">
        <v>242</v>
      </c>
      <c r="J210">
        <v>2012</v>
      </c>
      <c r="K210">
        <f t="shared" si="64"/>
        <v>3</v>
      </c>
      <c r="L210" t="s">
        <v>738</v>
      </c>
      <c r="M210" t="s">
        <v>738</v>
      </c>
      <c r="N210" t="s">
        <v>746</v>
      </c>
      <c r="AL210" s="11"/>
      <c r="AM210" s="11"/>
      <c r="AN210" s="11">
        <f t="shared" si="63"/>
        <v>0</v>
      </c>
      <c r="BF210" s="11"/>
      <c r="BG210" s="11"/>
      <c r="BH210" s="11"/>
      <c r="BI210" s="11"/>
    </row>
    <row r="211" spans="1:64" x14ac:dyDescent="0.25">
      <c r="A211">
        <v>2015</v>
      </c>
      <c r="B211" t="s">
        <v>423</v>
      </c>
      <c r="C211" t="s">
        <v>80</v>
      </c>
      <c r="D211" s="15">
        <v>45133</v>
      </c>
      <c r="E211" t="s">
        <v>257</v>
      </c>
      <c r="F211" t="s">
        <v>816</v>
      </c>
      <c r="G211" t="s">
        <v>231</v>
      </c>
      <c r="I211" t="s">
        <v>242</v>
      </c>
      <c r="J211">
        <v>2010</v>
      </c>
      <c r="K211">
        <f t="shared" si="64"/>
        <v>5</v>
      </c>
      <c r="L211" t="s">
        <v>738</v>
      </c>
      <c r="M211" t="s">
        <v>738</v>
      </c>
      <c r="N211" t="s">
        <v>746</v>
      </c>
      <c r="AL211" s="11"/>
      <c r="AM211" s="11"/>
      <c r="AN211" s="11">
        <f t="shared" si="63"/>
        <v>0</v>
      </c>
      <c r="BF211" s="11"/>
      <c r="BG211" s="11"/>
      <c r="BH211" s="11"/>
      <c r="BI211" s="11"/>
    </row>
    <row r="212" spans="1:64" x14ac:dyDescent="0.25">
      <c r="A212">
        <v>2015</v>
      </c>
      <c r="B212" t="s">
        <v>455</v>
      </c>
      <c r="C212" t="s">
        <v>214</v>
      </c>
      <c r="D212" s="15">
        <v>37209</v>
      </c>
      <c r="E212" t="s">
        <v>734</v>
      </c>
      <c r="F212" t="s">
        <v>819</v>
      </c>
      <c r="G212" t="s">
        <v>224</v>
      </c>
      <c r="I212" t="s">
        <v>224</v>
      </c>
      <c r="J212">
        <v>2011</v>
      </c>
      <c r="K212">
        <f t="shared" si="64"/>
        <v>4</v>
      </c>
      <c r="L212" t="s">
        <v>738</v>
      </c>
      <c r="M212" t="s">
        <v>738</v>
      </c>
      <c r="N212" t="s">
        <v>746</v>
      </c>
      <c r="O212" s="2">
        <v>816500</v>
      </c>
      <c r="P212" s="2">
        <v>556000</v>
      </c>
      <c r="S212" s="5">
        <f>SUM(T212:AJ212)</f>
        <v>100.00000000000001</v>
      </c>
      <c r="T212" s="11">
        <v>67.446043165467628</v>
      </c>
      <c r="U212" s="11">
        <v>1.7985611510791366</v>
      </c>
      <c r="V212" s="11">
        <v>9.8920863309352516</v>
      </c>
      <c r="W212" s="11">
        <v>0</v>
      </c>
      <c r="X212" s="11">
        <v>8.9928057553956826</v>
      </c>
      <c r="Y212" s="11">
        <v>8.9928057553956826</v>
      </c>
      <c r="Z212" s="11">
        <v>0</v>
      </c>
      <c r="AA212" s="11">
        <v>0</v>
      </c>
      <c r="AB212" s="11">
        <v>1.079136690647482</v>
      </c>
      <c r="AC212" s="11">
        <v>1.7985611510791366</v>
      </c>
      <c r="AD212" s="11"/>
      <c r="AE212" s="11">
        <v>0</v>
      </c>
      <c r="AF212" s="11">
        <v>0</v>
      </c>
      <c r="AG212" s="11">
        <v>0</v>
      </c>
      <c r="AH212" s="11">
        <v>0</v>
      </c>
      <c r="AI212" s="11">
        <v>0</v>
      </c>
      <c r="AJ212" s="11">
        <v>0</v>
      </c>
      <c r="AL212" s="11">
        <f>V212+W212</f>
        <v>9.8920863309352516</v>
      </c>
      <c r="AM212" s="11">
        <f>SUM(Z212:AF212)+AH212+AJ212</f>
        <v>2.8776978417266186</v>
      </c>
      <c r="AN212" s="11">
        <f t="shared" si="63"/>
        <v>0</v>
      </c>
      <c r="BF212" s="11"/>
      <c r="BG212" s="11"/>
      <c r="BH212" s="11"/>
      <c r="BI212" s="11"/>
    </row>
    <row r="213" spans="1:64" x14ac:dyDescent="0.25">
      <c r="A213">
        <v>2015</v>
      </c>
      <c r="B213" t="s">
        <v>396</v>
      </c>
      <c r="C213" t="s">
        <v>217</v>
      </c>
      <c r="D213" s="15">
        <v>35212</v>
      </c>
      <c r="E213" t="s">
        <v>734</v>
      </c>
      <c r="F213" t="s">
        <v>819</v>
      </c>
      <c r="G213" t="s">
        <v>224</v>
      </c>
      <c r="I213" t="s">
        <v>224</v>
      </c>
      <c r="J213">
        <v>2012</v>
      </c>
      <c r="K213">
        <f t="shared" si="64"/>
        <v>3</v>
      </c>
      <c r="L213" t="s">
        <v>738</v>
      </c>
      <c r="M213" t="s">
        <v>738</v>
      </c>
      <c r="N213" t="s">
        <v>744</v>
      </c>
      <c r="AL213" s="11"/>
      <c r="AM213" s="11"/>
      <c r="AN213" s="11">
        <f t="shared" si="63"/>
        <v>0</v>
      </c>
      <c r="BF213" s="11"/>
      <c r="BG213" s="11"/>
      <c r="BH213" s="11"/>
      <c r="BI213" s="11"/>
    </row>
    <row r="214" spans="1:64" x14ac:dyDescent="0.25">
      <c r="A214">
        <v>2015</v>
      </c>
      <c r="B214" t="s">
        <v>426</v>
      </c>
      <c r="C214" t="s">
        <v>42</v>
      </c>
      <c r="D214" s="15">
        <v>19143</v>
      </c>
      <c r="E214" t="s">
        <v>261</v>
      </c>
      <c r="F214" t="s">
        <v>817</v>
      </c>
      <c r="G214" t="s">
        <v>230</v>
      </c>
      <c r="I214" t="s">
        <v>736</v>
      </c>
      <c r="J214">
        <v>2010</v>
      </c>
      <c r="K214">
        <f t="shared" si="64"/>
        <v>5</v>
      </c>
      <c r="L214" t="s">
        <v>738</v>
      </c>
      <c r="M214" t="s">
        <v>738</v>
      </c>
      <c r="N214" t="s">
        <v>746</v>
      </c>
      <c r="AL214" s="11"/>
      <c r="AM214" s="11"/>
      <c r="AN214" s="11">
        <f t="shared" si="63"/>
        <v>0</v>
      </c>
      <c r="BF214" s="11"/>
      <c r="BG214" s="11"/>
      <c r="BH214" s="11"/>
      <c r="BI214" s="11"/>
    </row>
    <row r="215" spans="1:64" x14ac:dyDescent="0.25">
      <c r="A215">
        <v>2015</v>
      </c>
      <c r="B215" t="s">
        <v>492</v>
      </c>
      <c r="C215" t="s">
        <v>53</v>
      </c>
      <c r="D215" s="15">
        <v>5673</v>
      </c>
      <c r="E215" t="s">
        <v>258</v>
      </c>
      <c r="F215" t="s">
        <v>817</v>
      </c>
      <c r="G215" t="s">
        <v>236</v>
      </c>
      <c r="I215" t="s">
        <v>736</v>
      </c>
      <c r="J215">
        <v>2011</v>
      </c>
      <c r="K215">
        <f t="shared" si="64"/>
        <v>4</v>
      </c>
      <c r="L215" t="s">
        <v>738</v>
      </c>
      <c r="M215" t="s">
        <v>738</v>
      </c>
      <c r="N215" t="s">
        <v>744</v>
      </c>
      <c r="O215" s="2">
        <v>214748</v>
      </c>
      <c r="Q215" s="2">
        <v>210561</v>
      </c>
      <c r="R215" s="3">
        <v>1.0854165207592155</v>
      </c>
      <c r="AL215" s="11"/>
      <c r="AM215" s="11"/>
      <c r="AN215" s="11">
        <f t="shared" si="63"/>
        <v>0</v>
      </c>
      <c r="BF215" s="11"/>
      <c r="BG215" s="11"/>
      <c r="BH215" s="11"/>
      <c r="BI215" s="11"/>
      <c r="BL215" t="s">
        <v>588</v>
      </c>
    </row>
    <row r="216" spans="1:64" x14ac:dyDescent="0.25">
      <c r="A216">
        <v>2015</v>
      </c>
      <c r="B216" t="s">
        <v>409</v>
      </c>
      <c r="C216" t="s">
        <v>53</v>
      </c>
      <c r="D216" s="15">
        <v>5602</v>
      </c>
      <c r="E216" t="s">
        <v>258</v>
      </c>
      <c r="F216" t="s">
        <v>817</v>
      </c>
      <c r="G216" t="s">
        <v>226</v>
      </c>
      <c r="I216" t="s">
        <v>736</v>
      </c>
      <c r="J216">
        <v>2010</v>
      </c>
      <c r="K216">
        <f t="shared" si="64"/>
        <v>5</v>
      </c>
      <c r="L216" t="s">
        <v>738</v>
      </c>
      <c r="M216" t="s">
        <v>738</v>
      </c>
      <c r="N216" t="s">
        <v>744</v>
      </c>
      <c r="AL216" s="11"/>
      <c r="AM216" s="11"/>
      <c r="AN216" s="11">
        <f t="shared" si="63"/>
        <v>0</v>
      </c>
      <c r="BF216" s="11"/>
      <c r="BG216" s="11"/>
      <c r="BH216" s="11"/>
      <c r="BI216" s="11"/>
    </row>
    <row r="217" spans="1:64" x14ac:dyDescent="0.25">
      <c r="A217">
        <v>2015</v>
      </c>
      <c r="B217" t="s">
        <v>414</v>
      </c>
      <c r="C217" t="s">
        <v>62</v>
      </c>
      <c r="D217" s="15">
        <v>98226</v>
      </c>
      <c r="E217" t="s">
        <v>253</v>
      </c>
      <c r="F217" t="s">
        <v>818</v>
      </c>
      <c r="G217" t="s">
        <v>230</v>
      </c>
      <c r="I217" t="s">
        <v>736</v>
      </c>
      <c r="J217">
        <v>2011</v>
      </c>
      <c r="K217">
        <f t="shared" si="64"/>
        <v>4</v>
      </c>
      <c r="L217" t="s">
        <v>738</v>
      </c>
      <c r="M217" t="s">
        <v>738</v>
      </c>
      <c r="N217" t="s">
        <v>745</v>
      </c>
      <c r="AL217" s="11"/>
      <c r="AM217" s="11"/>
      <c r="AN217" s="11">
        <f t="shared" si="63"/>
        <v>0</v>
      </c>
      <c r="BF217" s="11"/>
      <c r="BG217" s="11"/>
      <c r="BH217" s="11"/>
      <c r="BI217" s="11"/>
    </row>
    <row r="218" spans="1:64" x14ac:dyDescent="0.25">
      <c r="A218">
        <v>2015</v>
      </c>
      <c r="B218" t="s">
        <v>402</v>
      </c>
      <c r="C218" t="s">
        <v>55</v>
      </c>
      <c r="D218" s="15">
        <v>97116</v>
      </c>
      <c r="E218" t="s">
        <v>253</v>
      </c>
      <c r="F218" t="s">
        <v>818</v>
      </c>
      <c r="G218" t="s">
        <v>224</v>
      </c>
      <c r="I218" t="s">
        <v>224</v>
      </c>
      <c r="J218">
        <v>2012</v>
      </c>
      <c r="K218">
        <f t="shared" si="64"/>
        <v>3</v>
      </c>
      <c r="L218" t="s">
        <v>738</v>
      </c>
      <c r="M218" t="s">
        <v>738</v>
      </c>
      <c r="N218" t="s">
        <v>746</v>
      </c>
      <c r="AL218" s="11"/>
      <c r="AM218" s="11"/>
      <c r="AN218" s="11">
        <f t="shared" si="63"/>
        <v>0</v>
      </c>
      <c r="BF218" s="11"/>
      <c r="BG218" s="11"/>
      <c r="BH218" s="11"/>
      <c r="BI218" s="11"/>
    </row>
    <row r="219" spans="1:64" x14ac:dyDescent="0.25">
      <c r="A219">
        <v>2015</v>
      </c>
      <c r="B219" t="s">
        <v>395</v>
      </c>
      <c r="C219" t="s">
        <v>21</v>
      </c>
      <c r="D219" s="15">
        <v>27515</v>
      </c>
      <c r="E219" t="s">
        <v>260</v>
      </c>
      <c r="F219" t="s">
        <v>819</v>
      </c>
      <c r="G219" t="s">
        <v>224</v>
      </c>
      <c r="I219" t="s">
        <v>224</v>
      </c>
      <c r="J219">
        <v>2012</v>
      </c>
      <c r="K219">
        <f t="shared" si="64"/>
        <v>3</v>
      </c>
      <c r="L219" t="s">
        <v>738</v>
      </c>
      <c r="M219" t="s">
        <v>738</v>
      </c>
      <c r="N219" t="s">
        <v>744</v>
      </c>
      <c r="AL219" s="11"/>
      <c r="AM219" s="11"/>
      <c r="AN219" s="11">
        <f t="shared" si="63"/>
        <v>0</v>
      </c>
      <c r="BF219" s="11"/>
      <c r="BG219" s="11"/>
      <c r="BH219" s="11"/>
      <c r="BI219" s="11"/>
    </row>
    <row r="220" spans="1:64" x14ac:dyDescent="0.25">
      <c r="A220">
        <v>2015</v>
      </c>
      <c r="B220" t="s">
        <v>436</v>
      </c>
      <c r="C220" t="s">
        <v>48</v>
      </c>
      <c r="D220" s="15">
        <v>52801</v>
      </c>
      <c r="E220" t="s">
        <v>255</v>
      </c>
      <c r="F220" t="s">
        <v>816</v>
      </c>
      <c r="G220" t="s">
        <v>224</v>
      </c>
      <c r="I220" t="s">
        <v>224</v>
      </c>
      <c r="J220">
        <v>2012</v>
      </c>
      <c r="K220">
        <f t="shared" si="64"/>
        <v>3</v>
      </c>
      <c r="L220" t="s">
        <v>738</v>
      </c>
      <c r="M220" t="s">
        <v>738</v>
      </c>
      <c r="N220" t="s">
        <v>746</v>
      </c>
      <c r="O220" s="2">
        <v>231985</v>
      </c>
      <c r="P220" s="2">
        <v>120877</v>
      </c>
      <c r="AL220" s="11"/>
      <c r="AM220" s="11"/>
      <c r="AN220" s="11">
        <f t="shared" si="63"/>
        <v>0</v>
      </c>
      <c r="BF220" s="11"/>
      <c r="BG220" s="11"/>
      <c r="BH220" s="11"/>
      <c r="BI220" s="11"/>
      <c r="BL220" t="s">
        <v>586</v>
      </c>
    </row>
    <row r="221" spans="1:64" x14ac:dyDescent="0.25">
      <c r="A221">
        <v>2015</v>
      </c>
      <c r="B221" t="s">
        <v>413</v>
      </c>
      <c r="C221" t="s">
        <v>216</v>
      </c>
      <c r="D221" s="15">
        <v>72801</v>
      </c>
      <c r="E221" t="s">
        <v>256</v>
      </c>
      <c r="F221" t="s">
        <v>819</v>
      </c>
      <c r="G221" t="s">
        <v>224</v>
      </c>
      <c r="I221" t="s">
        <v>224</v>
      </c>
      <c r="J221">
        <v>2010</v>
      </c>
      <c r="K221">
        <f t="shared" si="64"/>
        <v>5</v>
      </c>
      <c r="L221" t="s">
        <v>738</v>
      </c>
      <c r="M221" t="s">
        <v>738</v>
      </c>
      <c r="N221" t="s">
        <v>745</v>
      </c>
      <c r="AL221" s="11"/>
      <c r="AM221" s="11"/>
      <c r="AN221" s="11">
        <f t="shared" si="63"/>
        <v>0</v>
      </c>
      <c r="BF221" s="11"/>
      <c r="BG221" s="11"/>
      <c r="BH221" s="11"/>
      <c r="BI221" s="11"/>
    </row>
    <row r="222" spans="1:64" x14ac:dyDescent="0.25">
      <c r="A222">
        <v>2015</v>
      </c>
      <c r="B222" t="s">
        <v>540</v>
      </c>
      <c r="C222" t="s">
        <v>40</v>
      </c>
      <c r="D222" s="15">
        <v>49686</v>
      </c>
      <c r="E222" t="s">
        <v>257</v>
      </c>
      <c r="F222" t="s">
        <v>816</v>
      </c>
      <c r="G222" t="s">
        <v>230</v>
      </c>
      <c r="I222" t="s">
        <v>736</v>
      </c>
      <c r="J222">
        <v>2007</v>
      </c>
      <c r="K222">
        <f t="shared" si="64"/>
        <v>8</v>
      </c>
      <c r="L222" t="s">
        <v>739</v>
      </c>
      <c r="M222" t="s">
        <v>739</v>
      </c>
      <c r="N222" t="s">
        <v>744</v>
      </c>
      <c r="O222" s="2">
        <v>3742000</v>
      </c>
      <c r="P222" s="2">
        <v>3742000</v>
      </c>
      <c r="Q222" s="2">
        <v>5606000</v>
      </c>
      <c r="R222" s="3">
        <v>1.6584291822554784</v>
      </c>
      <c r="S222" s="5">
        <f t="shared" ref="S222:S248" si="65">SUM(T222:AJ222)</f>
        <v>100</v>
      </c>
      <c r="T222" s="11">
        <v>18.466060929983964</v>
      </c>
      <c r="U222" s="11">
        <v>6.146445750935329</v>
      </c>
      <c r="V222" s="11">
        <v>20.84446819882416</v>
      </c>
      <c r="W222" s="11">
        <v>2.61892036344201</v>
      </c>
      <c r="X222" s="11">
        <v>5.2378407268840199</v>
      </c>
      <c r="Y222" s="11">
        <v>2.1378941742383755</v>
      </c>
      <c r="Z222" s="11">
        <v>0.58792089791555324</v>
      </c>
      <c r="AA222" s="11">
        <v>0</v>
      </c>
      <c r="AB222" s="11">
        <v>0</v>
      </c>
      <c r="AC222" s="11">
        <v>43.319080705505073</v>
      </c>
      <c r="AD222" s="11"/>
      <c r="AE222" s="11">
        <v>0.64136825227151262</v>
      </c>
      <c r="AF222" s="11">
        <v>0</v>
      </c>
      <c r="AG222" s="11">
        <v>0</v>
      </c>
      <c r="AH222" s="11">
        <v>0</v>
      </c>
      <c r="AI222" s="11">
        <v>0</v>
      </c>
      <c r="AJ222" s="11">
        <v>0</v>
      </c>
      <c r="AL222" s="11">
        <f t="shared" ref="AL222:AL248" si="66">V222+W222</f>
        <v>23.463388562266168</v>
      </c>
      <c r="AM222" s="11">
        <f t="shared" ref="AM222:AM248" si="67">SUM(Z222:AF222)+AH222+AJ222</f>
        <v>44.548369855692137</v>
      </c>
      <c r="AN222" s="11">
        <f t="shared" si="63"/>
        <v>100</v>
      </c>
      <c r="AO222" s="9">
        <v>6.06627471940139</v>
      </c>
      <c r="AP222" s="9">
        <v>11.437733832175308</v>
      </c>
      <c r="AQ222" s="9">
        <v>30.331373597006952</v>
      </c>
      <c r="AR222" s="9">
        <v>30.358097274184924</v>
      </c>
      <c r="AS222" s="9">
        <v>0.774986638161411</v>
      </c>
      <c r="AT222" s="9">
        <v>0</v>
      </c>
      <c r="AU222" s="9">
        <v>3.4473543559593796</v>
      </c>
      <c r="AV222" s="9">
        <v>0</v>
      </c>
      <c r="AW222" s="9">
        <v>11.704970603955104</v>
      </c>
      <c r="AX222" s="9">
        <v>2.1111704970603955</v>
      </c>
      <c r="AY222" s="9">
        <v>0.13361838588989847</v>
      </c>
      <c r="AZ222" s="9">
        <v>0</v>
      </c>
      <c r="BA222" s="9">
        <v>0</v>
      </c>
      <c r="BB222" s="9">
        <v>2.779262426509888</v>
      </c>
      <c r="BC222" s="9"/>
      <c r="BD222" s="9">
        <v>0.85515766969535001</v>
      </c>
      <c r="BF222" s="11">
        <f t="shared" ref="BF222:BF248" si="68">SUM(AP222:AQ222)</f>
        <v>41.769107429182256</v>
      </c>
      <c r="BG222" s="11">
        <f t="shared" ref="BG222:BG248" si="69">SUM(AS222:AT222)</f>
        <v>0.774986638161411</v>
      </c>
      <c r="BH222" s="11">
        <f t="shared" ref="BH222:BH248" si="70">SUM(AV222:BA222)</f>
        <v>13.949759486905398</v>
      </c>
      <c r="BI222" s="11">
        <f t="shared" ref="BI222:BI248" si="71">SUM(BB222+BD222)</f>
        <v>3.634420096205238</v>
      </c>
      <c r="BL222" t="s">
        <v>588</v>
      </c>
    </row>
    <row r="223" spans="1:64" x14ac:dyDescent="0.25">
      <c r="A223">
        <v>2015</v>
      </c>
      <c r="B223" t="s">
        <v>531</v>
      </c>
      <c r="C223" t="s">
        <v>28</v>
      </c>
      <c r="D223" s="15">
        <v>60714</v>
      </c>
      <c r="E223" t="s">
        <v>257</v>
      </c>
      <c r="F223" t="s">
        <v>816</v>
      </c>
      <c r="G223" t="s">
        <v>226</v>
      </c>
      <c r="I223" t="s">
        <v>736</v>
      </c>
      <c r="J223">
        <v>2006</v>
      </c>
      <c r="K223">
        <f t="shared" si="64"/>
        <v>9</v>
      </c>
      <c r="L223" t="s">
        <v>739</v>
      </c>
      <c r="M223" t="s">
        <v>739</v>
      </c>
      <c r="N223" t="s">
        <v>746</v>
      </c>
      <c r="O223" s="2">
        <v>1800000</v>
      </c>
      <c r="P223" s="2">
        <v>1800000</v>
      </c>
      <c r="Q223" s="2">
        <v>1813900</v>
      </c>
      <c r="R223" s="3">
        <v>1.1133345000000001</v>
      </c>
      <c r="S223" s="5">
        <f t="shared" si="65"/>
        <v>100.00000000000001</v>
      </c>
      <c r="T223" s="5">
        <v>61</v>
      </c>
      <c r="U223" s="5">
        <v>1</v>
      </c>
      <c r="V223" s="5">
        <v>11</v>
      </c>
      <c r="W223" s="5">
        <v>1</v>
      </c>
      <c r="X223" s="5">
        <v>12</v>
      </c>
      <c r="Y223" s="5">
        <v>3</v>
      </c>
      <c r="Z223" s="5">
        <v>0.4</v>
      </c>
      <c r="AA223" s="5">
        <v>2</v>
      </c>
      <c r="AB223" s="5">
        <v>0.4</v>
      </c>
      <c r="AC223" s="5">
        <v>7</v>
      </c>
      <c r="AD223" s="5"/>
      <c r="AE223" s="5">
        <v>0</v>
      </c>
      <c r="AF223" s="5">
        <v>1.2</v>
      </c>
      <c r="AG223" s="5" t="s">
        <v>567</v>
      </c>
      <c r="AH223" s="5">
        <v>0</v>
      </c>
      <c r="AI223" s="5"/>
      <c r="AJ223" s="5">
        <v>0</v>
      </c>
      <c r="AK223" s="5"/>
      <c r="AL223" s="11">
        <f t="shared" si="66"/>
        <v>12</v>
      </c>
      <c r="AM223" s="11">
        <f t="shared" si="67"/>
        <v>11</v>
      </c>
      <c r="AN223" s="11">
        <f t="shared" si="63"/>
        <v>100</v>
      </c>
      <c r="AO223" s="11">
        <v>0</v>
      </c>
      <c r="AP223" s="11">
        <v>0</v>
      </c>
      <c r="AQ223" s="11">
        <v>98</v>
      </c>
      <c r="AR223" s="11">
        <v>1</v>
      </c>
      <c r="AS223" s="11">
        <v>0</v>
      </c>
      <c r="AU223" s="11">
        <v>0</v>
      </c>
      <c r="AV223" s="11">
        <v>1</v>
      </c>
      <c r="AW223" s="11">
        <v>0</v>
      </c>
      <c r="AX223" s="11">
        <v>0</v>
      </c>
      <c r="AY223" s="11">
        <v>0</v>
      </c>
      <c r="AZ223" s="11">
        <v>0</v>
      </c>
      <c r="BB223" s="11">
        <v>0</v>
      </c>
      <c r="BF223" s="11">
        <f t="shared" si="68"/>
        <v>98</v>
      </c>
      <c r="BG223" s="11">
        <f t="shared" si="69"/>
        <v>0</v>
      </c>
      <c r="BH223" s="11">
        <f t="shared" si="70"/>
        <v>1</v>
      </c>
      <c r="BI223" s="11">
        <f t="shared" si="71"/>
        <v>0</v>
      </c>
      <c r="BL223" t="s">
        <v>588</v>
      </c>
    </row>
    <row r="224" spans="1:64" x14ac:dyDescent="0.25">
      <c r="A224">
        <v>2015</v>
      </c>
      <c r="B224" t="s">
        <v>519</v>
      </c>
      <c r="C224" t="s">
        <v>78</v>
      </c>
      <c r="D224" s="15">
        <v>46035</v>
      </c>
      <c r="E224" t="s">
        <v>257</v>
      </c>
      <c r="F224" t="s">
        <v>816</v>
      </c>
      <c r="G224" t="s">
        <v>226</v>
      </c>
      <c r="I224" t="s">
        <v>736</v>
      </c>
      <c r="J224">
        <v>2009</v>
      </c>
      <c r="K224">
        <f t="shared" si="64"/>
        <v>6</v>
      </c>
      <c r="L224" t="s">
        <v>739</v>
      </c>
      <c r="M224" t="s">
        <v>739</v>
      </c>
      <c r="N224" t="s">
        <v>746</v>
      </c>
      <c r="O224" s="2">
        <v>1879773</v>
      </c>
      <c r="P224" s="2">
        <v>960106</v>
      </c>
      <c r="Q224" s="2">
        <v>1733675</v>
      </c>
      <c r="R224" s="3">
        <v>1.0209627572052584</v>
      </c>
      <c r="S224" s="5">
        <f t="shared" si="65"/>
        <v>100</v>
      </c>
      <c r="T224" s="5">
        <v>9</v>
      </c>
      <c r="U224" s="5">
        <v>0</v>
      </c>
      <c r="V224" s="5">
        <v>90</v>
      </c>
      <c r="W224" s="5">
        <v>0</v>
      </c>
      <c r="X224" s="5">
        <v>0.25</v>
      </c>
      <c r="Y224" s="5">
        <v>0.25</v>
      </c>
      <c r="Z224" s="5">
        <v>0</v>
      </c>
      <c r="AA224" s="5">
        <v>0</v>
      </c>
      <c r="AB224" s="5">
        <v>0.25</v>
      </c>
      <c r="AC224" s="5">
        <v>0.25</v>
      </c>
      <c r="AD224" s="5"/>
      <c r="AE224" s="5">
        <v>0</v>
      </c>
      <c r="AF224" s="5">
        <v>0</v>
      </c>
      <c r="AG224" s="5"/>
      <c r="AH224" s="5">
        <v>0</v>
      </c>
      <c r="AI224" s="5"/>
      <c r="AJ224" s="5">
        <v>0</v>
      </c>
      <c r="AK224" s="5"/>
      <c r="AL224" s="11">
        <f t="shared" si="66"/>
        <v>90</v>
      </c>
      <c r="AM224" s="11">
        <f t="shared" si="67"/>
        <v>0.5</v>
      </c>
      <c r="AN224" s="11">
        <f t="shared" si="63"/>
        <v>100</v>
      </c>
      <c r="AO224" s="11">
        <v>10</v>
      </c>
      <c r="AP224" s="11">
        <v>0</v>
      </c>
      <c r="AQ224" s="11">
        <v>35</v>
      </c>
      <c r="AR224" s="11">
        <v>10</v>
      </c>
      <c r="AS224" s="11">
        <v>30</v>
      </c>
      <c r="AU224" s="11">
        <v>0</v>
      </c>
      <c r="AV224" s="11">
        <v>0</v>
      </c>
      <c r="AW224" s="11">
        <v>0</v>
      </c>
      <c r="AX224" s="11">
        <v>15</v>
      </c>
      <c r="AY224" s="11">
        <v>0</v>
      </c>
      <c r="AZ224" s="11">
        <v>0</v>
      </c>
      <c r="BB224" s="11">
        <v>0</v>
      </c>
      <c r="BF224" s="11">
        <f t="shared" si="68"/>
        <v>35</v>
      </c>
      <c r="BG224" s="11">
        <f t="shared" si="69"/>
        <v>30</v>
      </c>
      <c r="BH224" s="11">
        <f t="shared" si="70"/>
        <v>15</v>
      </c>
      <c r="BI224" s="11">
        <f t="shared" si="71"/>
        <v>0</v>
      </c>
      <c r="BL224" t="s">
        <v>587</v>
      </c>
    </row>
    <row r="225" spans="1:64" x14ac:dyDescent="0.25">
      <c r="A225">
        <v>2015</v>
      </c>
      <c r="B225" t="s">
        <v>446</v>
      </c>
      <c r="C225" t="s">
        <v>80</v>
      </c>
      <c r="D225" s="15">
        <v>43728</v>
      </c>
      <c r="E225" t="s">
        <v>257</v>
      </c>
      <c r="F225" t="s">
        <v>816</v>
      </c>
      <c r="G225" t="s">
        <v>224</v>
      </c>
      <c r="I225" t="s">
        <v>224</v>
      </c>
      <c r="J225">
        <v>2005</v>
      </c>
      <c r="K225">
        <f t="shared" si="64"/>
        <v>10</v>
      </c>
      <c r="L225" t="s">
        <v>739</v>
      </c>
      <c r="M225" t="s">
        <v>739</v>
      </c>
      <c r="N225" t="s">
        <v>746</v>
      </c>
      <c r="O225" s="2">
        <v>225000</v>
      </c>
      <c r="P225" s="2">
        <v>225000</v>
      </c>
      <c r="S225" s="5">
        <f t="shared" si="65"/>
        <v>100</v>
      </c>
      <c r="T225" s="5">
        <v>85</v>
      </c>
      <c r="U225" s="5">
        <v>2</v>
      </c>
      <c r="V225" s="5">
        <v>0</v>
      </c>
      <c r="W225" s="5">
        <v>0</v>
      </c>
      <c r="X225" s="5">
        <v>0</v>
      </c>
      <c r="Y225" s="5">
        <v>0</v>
      </c>
      <c r="Z225" s="5">
        <v>0</v>
      </c>
      <c r="AA225" s="5">
        <v>2</v>
      </c>
      <c r="AB225" s="5">
        <v>0</v>
      </c>
      <c r="AC225" s="5">
        <v>2</v>
      </c>
      <c r="AD225" s="5"/>
      <c r="AE225" s="5">
        <v>9</v>
      </c>
      <c r="AF225" s="5">
        <v>0</v>
      </c>
      <c r="AG225" s="5"/>
      <c r="AH225" s="5">
        <v>0</v>
      </c>
      <c r="AI225" s="5"/>
      <c r="AJ225" s="5">
        <v>0</v>
      </c>
      <c r="AK225" s="5"/>
      <c r="AL225" s="11">
        <f t="shared" si="66"/>
        <v>0</v>
      </c>
      <c r="AM225" s="11">
        <f t="shared" si="67"/>
        <v>13</v>
      </c>
      <c r="AN225" s="11">
        <f t="shared" si="63"/>
        <v>100</v>
      </c>
      <c r="AO225" s="11">
        <v>9</v>
      </c>
      <c r="AP225" s="11">
        <v>0</v>
      </c>
      <c r="AQ225" s="11">
        <v>6</v>
      </c>
      <c r="AR225" s="11">
        <v>45</v>
      </c>
      <c r="AS225" s="11">
        <v>1</v>
      </c>
      <c r="AU225" s="11">
        <v>1</v>
      </c>
      <c r="AV225" s="11">
        <v>0</v>
      </c>
      <c r="AW225" s="11">
        <v>1</v>
      </c>
      <c r="AX225" s="11">
        <v>1</v>
      </c>
      <c r="AY225" s="11">
        <v>0</v>
      </c>
      <c r="AZ225" s="11">
        <v>1</v>
      </c>
      <c r="BB225" s="11">
        <v>5</v>
      </c>
      <c r="BC225" t="s">
        <v>572</v>
      </c>
      <c r="BD225" s="11">
        <v>30</v>
      </c>
      <c r="BE225" t="s">
        <v>573</v>
      </c>
      <c r="BF225" s="11">
        <f t="shared" si="68"/>
        <v>6</v>
      </c>
      <c r="BG225" s="11">
        <f t="shared" si="69"/>
        <v>1</v>
      </c>
      <c r="BH225" s="11">
        <f t="shared" si="70"/>
        <v>3</v>
      </c>
      <c r="BI225" s="11">
        <f t="shared" si="71"/>
        <v>35</v>
      </c>
      <c r="BL225" t="s">
        <v>587</v>
      </c>
    </row>
    <row r="226" spans="1:64" x14ac:dyDescent="0.25">
      <c r="A226">
        <v>2015</v>
      </c>
      <c r="B226" t="s">
        <v>487</v>
      </c>
      <c r="C226" t="s">
        <v>28</v>
      </c>
      <c r="D226" s="15">
        <v>60649</v>
      </c>
      <c r="E226" t="s">
        <v>257</v>
      </c>
      <c r="F226" t="s">
        <v>816</v>
      </c>
      <c r="G226" t="s">
        <v>224</v>
      </c>
      <c r="I226" t="s">
        <v>224</v>
      </c>
      <c r="J226">
        <v>2009</v>
      </c>
      <c r="K226">
        <f t="shared" si="64"/>
        <v>6</v>
      </c>
      <c r="L226" t="s">
        <v>739</v>
      </c>
      <c r="M226" t="s">
        <v>739</v>
      </c>
      <c r="N226" t="s">
        <v>745</v>
      </c>
      <c r="O226" s="2">
        <v>71325</v>
      </c>
      <c r="Q226" s="2">
        <v>65912.01999999999</v>
      </c>
      <c r="R226" s="3">
        <v>1.0229878182965297</v>
      </c>
      <c r="S226" s="5">
        <f t="shared" si="65"/>
        <v>100</v>
      </c>
      <c r="T226" s="5">
        <v>85</v>
      </c>
      <c r="U226" s="5">
        <v>0</v>
      </c>
      <c r="V226" s="5">
        <v>2</v>
      </c>
      <c r="W226" s="5">
        <v>0</v>
      </c>
      <c r="X226" s="5">
        <v>0</v>
      </c>
      <c r="Y226" s="5">
        <v>2</v>
      </c>
      <c r="Z226" s="5">
        <v>5</v>
      </c>
      <c r="AA226" s="5">
        <v>0</v>
      </c>
      <c r="AB226" s="5">
        <v>1</v>
      </c>
      <c r="AC226" s="5">
        <v>0</v>
      </c>
      <c r="AD226" s="5"/>
      <c r="AE226" s="5">
        <v>0</v>
      </c>
      <c r="AF226" s="5">
        <v>5</v>
      </c>
      <c r="AG226" s="5" t="s">
        <v>564</v>
      </c>
      <c r="AH226" s="5">
        <v>0</v>
      </c>
      <c r="AI226" s="5"/>
      <c r="AJ226" s="5">
        <v>0</v>
      </c>
      <c r="AK226" s="5"/>
      <c r="AL226" s="11">
        <f t="shared" si="66"/>
        <v>2</v>
      </c>
      <c r="AM226" s="11">
        <f t="shared" si="67"/>
        <v>11</v>
      </c>
      <c r="AN226" s="11">
        <f t="shared" si="63"/>
        <v>100</v>
      </c>
      <c r="AO226" s="11">
        <v>90</v>
      </c>
      <c r="AP226" s="11">
        <v>0</v>
      </c>
      <c r="AQ226" s="11">
        <v>8</v>
      </c>
      <c r="AR226" s="11">
        <v>0</v>
      </c>
      <c r="AS226" s="11">
        <v>0</v>
      </c>
      <c r="AU226" s="11">
        <v>0</v>
      </c>
      <c r="AV226" s="11">
        <v>1</v>
      </c>
      <c r="AW226" s="11">
        <v>1</v>
      </c>
      <c r="AX226" s="11">
        <v>0</v>
      </c>
      <c r="AY226" s="11">
        <v>0</v>
      </c>
      <c r="AZ226" s="11">
        <v>0</v>
      </c>
      <c r="BB226" s="11">
        <v>0</v>
      </c>
      <c r="BF226" s="11">
        <f t="shared" si="68"/>
        <v>8</v>
      </c>
      <c r="BG226" s="11">
        <f t="shared" si="69"/>
        <v>0</v>
      </c>
      <c r="BH226" s="11">
        <f t="shared" si="70"/>
        <v>2</v>
      </c>
      <c r="BI226" s="11">
        <f t="shared" si="71"/>
        <v>0</v>
      </c>
      <c r="BL226" t="s">
        <v>586</v>
      </c>
    </row>
    <row r="227" spans="1:64" x14ac:dyDescent="0.25">
      <c r="A227">
        <v>2015</v>
      </c>
      <c r="B227" t="s">
        <v>510</v>
      </c>
      <c r="C227" t="s">
        <v>65</v>
      </c>
      <c r="D227" s="15">
        <v>12401</v>
      </c>
      <c r="E227" t="s">
        <v>261</v>
      </c>
      <c r="F227" t="s">
        <v>817</v>
      </c>
      <c r="G227" t="s">
        <v>225</v>
      </c>
      <c r="I227" t="s">
        <v>736</v>
      </c>
      <c r="J227">
        <v>2009</v>
      </c>
      <c r="K227">
        <f t="shared" si="64"/>
        <v>6</v>
      </c>
      <c r="L227" t="s">
        <v>739</v>
      </c>
      <c r="M227" t="s">
        <v>739</v>
      </c>
      <c r="N227" t="s">
        <v>746</v>
      </c>
      <c r="O227" s="2">
        <v>6000000</v>
      </c>
      <c r="P227" s="2">
        <v>6000000</v>
      </c>
      <c r="Q227" s="2">
        <v>2586000</v>
      </c>
      <c r="R227" s="3">
        <v>0.47711700000000001</v>
      </c>
      <c r="S227" s="5">
        <f t="shared" si="65"/>
        <v>100</v>
      </c>
      <c r="T227" s="5">
        <v>20</v>
      </c>
      <c r="U227" s="5">
        <v>35</v>
      </c>
      <c r="V227" s="5">
        <v>15</v>
      </c>
      <c r="W227" s="5">
        <v>0</v>
      </c>
      <c r="X227" s="5">
        <v>0</v>
      </c>
      <c r="Y227" s="5">
        <v>0</v>
      </c>
      <c r="Z227" s="5">
        <v>0</v>
      </c>
      <c r="AA227" s="5">
        <v>0</v>
      </c>
      <c r="AB227" s="5">
        <v>0</v>
      </c>
      <c r="AC227" s="5">
        <v>30</v>
      </c>
      <c r="AD227" s="5"/>
      <c r="AE227" s="5">
        <v>0</v>
      </c>
      <c r="AF227" s="5">
        <v>0</v>
      </c>
      <c r="AG227" s="5"/>
      <c r="AH227" s="5">
        <v>0</v>
      </c>
      <c r="AI227" s="5"/>
      <c r="AJ227" s="5">
        <v>0</v>
      </c>
      <c r="AK227" s="5"/>
      <c r="AL227" s="11">
        <f t="shared" si="66"/>
        <v>15</v>
      </c>
      <c r="AM227" s="11">
        <f t="shared" si="67"/>
        <v>30</v>
      </c>
      <c r="AN227" s="11">
        <f t="shared" si="63"/>
        <v>100</v>
      </c>
      <c r="AO227" s="11">
        <v>6</v>
      </c>
      <c r="AP227" s="11">
        <v>5</v>
      </c>
      <c r="AQ227" s="11">
        <v>27</v>
      </c>
      <c r="AR227" s="11">
        <v>15</v>
      </c>
      <c r="AS227" s="11">
        <v>15</v>
      </c>
      <c r="AU227" s="11">
        <v>0</v>
      </c>
      <c r="AV227" s="11">
        <v>0</v>
      </c>
      <c r="AW227" s="11">
        <v>15</v>
      </c>
      <c r="AX227" s="11">
        <v>15</v>
      </c>
      <c r="AY227" s="11">
        <v>2</v>
      </c>
      <c r="AZ227" s="11">
        <v>0</v>
      </c>
      <c r="BB227" s="11">
        <v>0</v>
      </c>
      <c r="BF227" s="11">
        <f t="shared" si="68"/>
        <v>32</v>
      </c>
      <c r="BG227" s="11">
        <f t="shared" si="69"/>
        <v>15</v>
      </c>
      <c r="BH227" s="11">
        <f t="shared" si="70"/>
        <v>32</v>
      </c>
      <c r="BI227" s="11">
        <f t="shared" si="71"/>
        <v>0</v>
      </c>
      <c r="BL227" t="s">
        <v>588</v>
      </c>
    </row>
    <row r="228" spans="1:64" x14ac:dyDescent="0.25">
      <c r="A228">
        <v>2015</v>
      </c>
      <c r="B228" t="s">
        <v>538</v>
      </c>
      <c r="C228" t="s">
        <v>42</v>
      </c>
      <c r="D228" s="15">
        <v>16255</v>
      </c>
      <c r="E228" t="s">
        <v>261</v>
      </c>
      <c r="F228" t="s">
        <v>817</v>
      </c>
      <c r="G228" t="s">
        <v>230</v>
      </c>
      <c r="I228" t="s">
        <v>736</v>
      </c>
      <c r="J228">
        <v>2008</v>
      </c>
      <c r="K228">
        <f t="shared" si="64"/>
        <v>7</v>
      </c>
      <c r="L228" t="s">
        <v>739</v>
      </c>
      <c r="M228" t="s">
        <v>739</v>
      </c>
      <c r="N228" t="s">
        <v>746</v>
      </c>
      <c r="O228" s="2">
        <v>1250000</v>
      </c>
      <c r="P228" s="2">
        <v>1250000</v>
      </c>
      <c r="Q228" s="2">
        <v>1543300</v>
      </c>
      <c r="R228" s="3">
        <v>1.36674648</v>
      </c>
      <c r="S228" s="5">
        <f t="shared" si="65"/>
        <v>100.00000000000001</v>
      </c>
      <c r="T228" s="11">
        <v>1.153846153846154</v>
      </c>
      <c r="U228" s="11">
        <v>14.615384615384617</v>
      </c>
      <c r="V228" s="11">
        <v>30.19230769230769</v>
      </c>
      <c r="W228" s="11">
        <v>0</v>
      </c>
      <c r="X228" s="11">
        <v>0</v>
      </c>
      <c r="Y228" s="11">
        <v>1.7307692307692308</v>
      </c>
      <c r="Z228" s="11">
        <v>5.384615384615385</v>
      </c>
      <c r="AA228" s="11">
        <v>0</v>
      </c>
      <c r="AB228" s="11">
        <v>0</v>
      </c>
      <c r="AC228" s="11">
        <v>0</v>
      </c>
      <c r="AD228" s="11"/>
      <c r="AE228" s="11">
        <v>0</v>
      </c>
      <c r="AF228" s="11">
        <v>29.230769230769234</v>
      </c>
      <c r="AG228" s="11"/>
      <c r="AH228" s="11">
        <v>17.692307692307693</v>
      </c>
      <c r="AI228" s="11"/>
      <c r="AJ228" s="11">
        <v>0</v>
      </c>
      <c r="AL228" s="11">
        <f t="shared" si="66"/>
        <v>30.19230769230769</v>
      </c>
      <c r="AM228" s="11">
        <f t="shared" si="67"/>
        <v>52.307692307692314</v>
      </c>
      <c r="AN228" s="11">
        <f t="shared" si="63"/>
        <v>100</v>
      </c>
      <c r="AO228" s="11">
        <v>27</v>
      </c>
      <c r="AP228" s="11">
        <v>40</v>
      </c>
      <c r="AQ228" s="11">
        <v>8</v>
      </c>
      <c r="AR228" s="11">
        <v>0</v>
      </c>
      <c r="AS228" s="11">
        <v>7</v>
      </c>
      <c r="AU228" s="11">
        <v>0</v>
      </c>
      <c r="AV228" s="11">
        <v>0</v>
      </c>
      <c r="AW228" s="11">
        <v>0</v>
      </c>
      <c r="AX228" s="11">
        <v>0</v>
      </c>
      <c r="AY228" s="11">
        <v>0</v>
      </c>
      <c r="AZ228" s="11">
        <v>0</v>
      </c>
      <c r="BB228" s="11">
        <v>14</v>
      </c>
      <c r="BC228" t="s">
        <v>584</v>
      </c>
      <c r="BD228" s="11">
        <v>4</v>
      </c>
      <c r="BE228" t="s">
        <v>585</v>
      </c>
      <c r="BF228" s="11">
        <f t="shared" si="68"/>
        <v>48</v>
      </c>
      <c r="BG228" s="11">
        <f t="shared" si="69"/>
        <v>7</v>
      </c>
      <c r="BH228" s="11">
        <f t="shared" si="70"/>
        <v>0</v>
      </c>
      <c r="BI228" s="11">
        <f t="shared" si="71"/>
        <v>18</v>
      </c>
      <c r="BL228" t="s">
        <v>588</v>
      </c>
    </row>
    <row r="229" spans="1:64" x14ac:dyDescent="0.25">
      <c r="A229">
        <v>2015</v>
      </c>
      <c r="B229" t="s">
        <v>527</v>
      </c>
      <c r="C229" t="s">
        <v>65</v>
      </c>
      <c r="D229" s="15">
        <v>14580</v>
      </c>
      <c r="E229" t="s">
        <v>261</v>
      </c>
      <c r="F229" t="s">
        <v>817</v>
      </c>
      <c r="G229" t="s">
        <v>225</v>
      </c>
      <c r="I229" t="s">
        <v>736</v>
      </c>
      <c r="J229">
        <v>2009</v>
      </c>
      <c r="K229">
        <f t="shared" si="64"/>
        <v>6</v>
      </c>
      <c r="L229" t="s">
        <v>739</v>
      </c>
      <c r="M229" t="s">
        <v>739</v>
      </c>
      <c r="N229" t="s">
        <v>746</v>
      </c>
      <c r="O229" s="2">
        <v>1200000</v>
      </c>
      <c r="P229" s="2">
        <v>1200000</v>
      </c>
      <c r="Q229" s="2">
        <v>1180000</v>
      </c>
      <c r="R229" s="3">
        <v>1.0885499999999999</v>
      </c>
      <c r="S229" s="5">
        <f t="shared" si="65"/>
        <v>100</v>
      </c>
      <c r="T229" s="5">
        <v>80</v>
      </c>
      <c r="U229" s="5">
        <v>2</v>
      </c>
      <c r="V229" s="5">
        <v>10</v>
      </c>
      <c r="W229" s="5">
        <v>0</v>
      </c>
      <c r="X229" s="5">
        <v>2</v>
      </c>
      <c r="Y229" s="5">
        <v>4</v>
      </c>
      <c r="Z229" s="5">
        <v>0</v>
      </c>
      <c r="AA229" s="5">
        <v>1</v>
      </c>
      <c r="AB229" s="5">
        <v>1</v>
      </c>
      <c r="AC229" s="5">
        <v>0</v>
      </c>
      <c r="AD229" s="5"/>
      <c r="AE229" s="5">
        <v>0</v>
      </c>
      <c r="AF229" s="5">
        <v>0</v>
      </c>
      <c r="AG229" s="5"/>
      <c r="AH229" s="5">
        <v>0</v>
      </c>
      <c r="AI229" s="5"/>
      <c r="AJ229" s="5">
        <v>0</v>
      </c>
      <c r="AK229" s="5"/>
      <c r="AL229" s="11">
        <f t="shared" si="66"/>
        <v>10</v>
      </c>
      <c r="AM229" s="11">
        <f t="shared" si="67"/>
        <v>2</v>
      </c>
      <c r="AN229" s="11">
        <f t="shared" si="63"/>
        <v>100</v>
      </c>
      <c r="AO229" s="11">
        <v>78</v>
      </c>
      <c r="AP229" s="11">
        <v>0</v>
      </c>
      <c r="AQ229" s="11">
        <v>4</v>
      </c>
      <c r="AR229" s="11">
        <v>8</v>
      </c>
      <c r="AS229" s="11">
        <v>0</v>
      </c>
      <c r="AU229" s="11">
        <v>0</v>
      </c>
      <c r="AV229" s="11">
        <v>0</v>
      </c>
      <c r="AW229" s="11">
        <v>4</v>
      </c>
      <c r="AX229" s="11">
        <v>6</v>
      </c>
      <c r="AY229" s="11">
        <v>0</v>
      </c>
      <c r="AZ229" s="11">
        <v>0</v>
      </c>
      <c r="BB229" s="11">
        <v>0</v>
      </c>
      <c r="BF229" s="11">
        <f t="shared" si="68"/>
        <v>4</v>
      </c>
      <c r="BG229" s="11">
        <f t="shared" si="69"/>
        <v>0</v>
      </c>
      <c r="BH229" s="11">
        <f t="shared" si="70"/>
        <v>10</v>
      </c>
      <c r="BI229" s="11">
        <f t="shared" si="71"/>
        <v>0</v>
      </c>
      <c r="BL229" t="s">
        <v>588</v>
      </c>
    </row>
    <row r="230" spans="1:64" x14ac:dyDescent="0.25">
      <c r="A230">
        <v>2015</v>
      </c>
      <c r="B230" t="s">
        <v>456</v>
      </c>
      <c r="C230" t="s">
        <v>65</v>
      </c>
      <c r="D230" s="15">
        <v>14615</v>
      </c>
      <c r="E230" t="s">
        <v>261</v>
      </c>
      <c r="F230" t="s">
        <v>817</v>
      </c>
      <c r="G230" t="s">
        <v>224</v>
      </c>
      <c r="I230" t="s">
        <v>224</v>
      </c>
      <c r="J230">
        <v>2007</v>
      </c>
      <c r="K230">
        <f t="shared" si="64"/>
        <v>8</v>
      </c>
      <c r="L230" t="s">
        <v>739</v>
      </c>
      <c r="M230" t="s">
        <v>739</v>
      </c>
      <c r="N230" t="s">
        <v>746</v>
      </c>
      <c r="O230" s="2">
        <v>8000000</v>
      </c>
      <c r="P230" s="2">
        <v>1000000</v>
      </c>
      <c r="S230" s="5">
        <f t="shared" si="65"/>
        <v>100</v>
      </c>
      <c r="T230" s="11">
        <v>100</v>
      </c>
      <c r="U230" s="11">
        <v>0</v>
      </c>
      <c r="V230" s="11">
        <v>0</v>
      </c>
      <c r="W230" s="11">
        <v>0</v>
      </c>
      <c r="X230" s="11">
        <v>0</v>
      </c>
      <c r="Y230" s="11">
        <v>0</v>
      </c>
      <c r="Z230" s="11">
        <v>0</v>
      </c>
      <c r="AA230" s="11">
        <v>0</v>
      </c>
      <c r="AB230" s="11">
        <v>0</v>
      </c>
      <c r="AC230" s="11">
        <v>0</v>
      </c>
      <c r="AD230" s="11"/>
      <c r="AE230" s="11">
        <v>0</v>
      </c>
      <c r="AF230" s="11">
        <v>0</v>
      </c>
      <c r="AG230" s="11">
        <v>0</v>
      </c>
      <c r="AH230" s="11">
        <v>0</v>
      </c>
      <c r="AI230" s="11">
        <v>0</v>
      </c>
      <c r="AJ230" s="11">
        <v>0</v>
      </c>
      <c r="AL230" s="11">
        <f t="shared" si="66"/>
        <v>0</v>
      </c>
      <c r="AM230" s="11">
        <f t="shared" si="67"/>
        <v>0</v>
      </c>
      <c r="AN230" s="11">
        <f t="shared" si="63"/>
        <v>100</v>
      </c>
      <c r="AO230" s="11">
        <v>30</v>
      </c>
      <c r="AP230" s="11">
        <v>0</v>
      </c>
      <c r="AQ230" s="11">
        <v>5</v>
      </c>
      <c r="AR230" s="11">
        <v>0</v>
      </c>
      <c r="AS230" s="11">
        <v>15</v>
      </c>
      <c r="AU230" s="11">
        <v>0</v>
      </c>
      <c r="AV230" s="11">
        <v>0</v>
      </c>
      <c r="AW230" s="11">
        <v>0</v>
      </c>
      <c r="AX230" s="11">
        <v>0</v>
      </c>
      <c r="AY230" s="11">
        <v>0</v>
      </c>
      <c r="AZ230" s="11">
        <v>30</v>
      </c>
      <c r="BB230" s="11">
        <v>20</v>
      </c>
      <c r="BC230" t="s">
        <v>574</v>
      </c>
      <c r="BF230" s="11">
        <f t="shared" si="68"/>
        <v>5</v>
      </c>
      <c r="BG230" s="11">
        <f t="shared" si="69"/>
        <v>15</v>
      </c>
      <c r="BH230" s="11">
        <f t="shared" si="70"/>
        <v>30</v>
      </c>
      <c r="BI230" s="11">
        <f t="shared" si="71"/>
        <v>20</v>
      </c>
      <c r="BL230" t="s">
        <v>587</v>
      </c>
    </row>
    <row r="231" spans="1:64" x14ac:dyDescent="0.25">
      <c r="A231">
        <v>2015</v>
      </c>
      <c r="B231" t="s">
        <v>448</v>
      </c>
      <c r="C231" t="s">
        <v>65</v>
      </c>
      <c r="D231" s="15">
        <v>14608</v>
      </c>
      <c r="E231" t="s">
        <v>261</v>
      </c>
      <c r="F231" t="s">
        <v>817</v>
      </c>
      <c r="G231" t="s">
        <v>230</v>
      </c>
      <c r="I231" t="s">
        <v>736</v>
      </c>
      <c r="J231">
        <v>2007</v>
      </c>
      <c r="K231">
        <f t="shared" si="64"/>
        <v>8</v>
      </c>
      <c r="L231" t="s">
        <v>739</v>
      </c>
      <c r="M231" t="s">
        <v>739</v>
      </c>
      <c r="N231" t="s">
        <v>746</v>
      </c>
      <c r="O231" s="2">
        <v>225000</v>
      </c>
      <c r="P231" s="2">
        <v>220000</v>
      </c>
      <c r="S231" s="5">
        <f t="shared" si="65"/>
        <v>100</v>
      </c>
      <c r="T231" s="5">
        <v>20</v>
      </c>
      <c r="U231" s="5">
        <v>0</v>
      </c>
      <c r="V231" s="5">
        <v>0</v>
      </c>
      <c r="W231" s="5">
        <v>0</v>
      </c>
      <c r="X231" s="5">
        <v>15</v>
      </c>
      <c r="Y231" s="5">
        <v>5</v>
      </c>
      <c r="Z231" s="5">
        <v>10</v>
      </c>
      <c r="AA231" s="5">
        <v>15</v>
      </c>
      <c r="AB231" s="5">
        <v>0</v>
      </c>
      <c r="AC231" s="5">
        <v>35</v>
      </c>
      <c r="AD231" s="5"/>
      <c r="AE231" s="5">
        <v>0</v>
      </c>
      <c r="AF231" s="5">
        <v>0</v>
      </c>
      <c r="AG231" s="5"/>
      <c r="AH231" s="5">
        <v>0</v>
      </c>
      <c r="AI231" s="5"/>
      <c r="AJ231" s="5">
        <v>0</v>
      </c>
      <c r="AK231" s="5"/>
      <c r="AL231" s="11">
        <f t="shared" si="66"/>
        <v>0</v>
      </c>
      <c r="AM231" s="11">
        <f t="shared" si="67"/>
        <v>60</v>
      </c>
      <c r="AN231" s="11">
        <f t="shared" si="63"/>
        <v>100</v>
      </c>
      <c r="AO231" s="11">
        <v>65</v>
      </c>
      <c r="AP231" s="11">
        <v>0</v>
      </c>
      <c r="AQ231" s="11">
        <v>25</v>
      </c>
      <c r="AR231" s="11">
        <v>3</v>
      </c>
      <c r="AS231" s="11">
        <v>3</v>
      </c>
      <c r="AU231" s="11">
        <v>0</v>
      </c>
      <c r="AV231" s="11">
        <v>0</v>
      </c>
      <c r="AW231" s="11">
        <v>0</v>
      </c>
      <c r="AX231" s="11">
        <v>4</v>
      </c>
      <c r="AY231" s="11">
        <v>0</v>
      </c>
      <c r="AZ231" s="11">
        <v>0</v>
      </c>
      <c r="BB231" s="11">
        <v>0</v>
      </c>
      <c r="BF231" s="11">
        <f t="shared" si="68"/>
        <v>25</v>
      </c>
      <c r="BG231" s="11">
        <f t="shared" si="69"/>
        <v>3</v>
      </c>
      <c r="BH231" s="11">
        <f t="shared" si="70"/>
        <v>4</v>
      </c>
      <c r="BI231" s="11">
        <f t="shared" si="71"/>
        <v>0</v>
      </c>
      <c r="BL231" t="s">
        <v>588</v>
      </c>
    </row>
    <row r="232" spans="1:64" x14ac:dyDescent="0.25">
      <c r="A232">
        <v>2015</v>
      </c>
      <c r="B232" t="s">
        <v>460</v>
      </c>
      <c r="C232" t="s">
        <v>29</v>
      </c>
      <c r="D232" s="15">
        <v>80237</v>
      </c>
      <c r="E232" t="s">
        <v>254</v>
      </c>
      <c r="F232" t="s">
        <v>818</v>
      </c>
      <c r="G232" t="s">
        <v>234</v>
      </c>
      <c r="I232" t="s">
        <v>733</v>
      </c>
      <c r="J232">
        <v>2007</v>
      </c>
      <c r="K232">
        <f t="shared" si="64"/>
        <v>8</v>
      </c>
      <c r="L232" t="s">
        <v>739</v>
      </c>
      <c r="M232" t="s">
        <v>739</v>
      </c>
      <c r="N232" t="s">
        <v>746</v>
      </c>
      <c r="O232" s="2">
        <v>209656</v>
      </c>
      <c r="P232" s="2">
        <v>190883</v>
      </c>
      <c r="Q232" s="2">
        <v>19524</v>
      </c>
      <c r="R232" s="3">
        <v>0.10308823978326401</v>
      </c>
      <c r="S232" s="5">
        <f t="shared" si="65"/>
        <v>100</v>
      </c>
      <c r="T232" s="5">
        <v>12</v>
      </c>
      <c r="U232" s="5">
        <v>2</v>
      </c>
      <c r="V232" s="5">
        <v>37</v>
      </c>
      <c r="W232" s="5">
        <v>0</v>
      </c>
      <c r="X232" s="5">
        <v>2</v>
      </c>
      <c r="Y232" s="5">
        <v>16</v>
      </c>
      <c r="Z232" s="5">
        <v>1</v>
      </c>
      <c r="AA232" s="5">
        <v>3</v>
      </c>
      <c r="AB232" s="5">
        <v>0</v>
      </c>
      <c r="AC232" s="5">
        <v>3</v>
      </c>
      <c r="AD232" s="5"/>
      <c r="AE232" s="5">
        <v>2</v>
      </c>
      <c r="AF232" s="5">
        <v>4</v>
      </c>
      <c r="AG232" s="5" t="s">
        <v>557</v>
      </c>
      <c r="AH232" s="5">
        <v>18</v>
      </c>
      <c r="AI232" s="5" t="s">
        <v>558</v>
      </c>
      <c r="AJ232" s="5">
        <v>0</v>
      </c>
      <c r="AK232" s="5"/>
      <c r="AL232" s="11">
        <f t="shared" si="66"/>
        <v>37</v>
      </c>
      <c r="AM232" s="11">
        <f t="shared" si="67"/>
        <v>31</v>
      </c>
      <c r="AN232" s="11">
        <f t="shared" si="63"/>
        <v>100</v>
      </c>
      <c r="AO232" s="11">
        <v>14</v>
      </c>
      <c r="AP232" s="11">
        <v>0</v>
      </c>
      <c r="AQ232" s="11">
        <v>84</v>
      </c>
      <c r="AR232" s="11">
        <v>2</v>
      </c>
      <c r="AS232" s="11">
        <v>0</v>
      </c>
      <c r="AU232" s="11">
        <v>0</v>
      </c>
      <c r="AV232" s="11">
        <v>0</v>
      </c>
      <c r="AW232" s="11">
        <v>0</v>
      </c>
      <c r="AX232" s="11">
        <v>0</v>
      </c>
      <c r="AY232" s="11">
        <v>0</v>
      </c>
      <c r="AZ232" s="11">
        <v>0</v>
      </c>
      <c r="BB232" s="11">
        <v>0</v>
      </c>
      <c r="BD232" s="11">
        <v>0</v>
      </c>
      <c r="BF232" s="11">
        <f t="shared" si="68"/>
        <v>84</v>
      </c>
      <c r="BG232" s="11">
        <f t="shared" si="69"/>
        <v>0</v>
      </c>
      <c r="BH232" s="11">
        <f t="shared" si="70"/>
        <v>0</v>
      </c>
      <c r="BI232" s="11">
        <f t="shared" si="71"/>
        <v>0</v>
      </c>
      <c r="BL232" t="s">
        <v>588</v>
      </c>
    </row>
    <row r="233" spans="1:64" x14ac:dyDescent="0.25">
      <c r="A233">
        <v>2015</v>
      </c>
      <c r="B233" t="s">
        <v>463</v>
      </c>
      <c r="C233" t="s">
        <v>0</v>
      </c>
      <c r="D233" s="15">
        <v>83864</v>
      </c>
      <c r="E233" t="s">
        <v>254</v>
      </c>
      <c r="F233" t="s">
        <v>818</v>
      </c>
      <c r="G233" t="s">
        <v>230</v>
      </c>
      <c r="I233" t="s">
        <v>736</v>
      </c>
      <c r="J233">
        <v>2009</v>
      </c>
      <c r="K233">
        <f t="shared" si="64"/>
        <v>6</v>
      </c>
      <c r="L233" t="s">
        <v>739</v>
      </c>
      <c r="M233" t="s">
        <v>739</v>
      </c>
      <c r="N233" t="s">
        <v>745</v>
      </c>
      <c r="O233" s="2">
        <v>26000</v>
      </c>
      <c r="P233" s="2">
        <v>26000</v>
      </c>
      <c r="Q233" s="2">
        <v>4730</v>
      </c>
      <c r="R233" s="3">
        <v>0.20138884615384614</v>
      </c>
      <c r="S233" s="5">
        <f t="shared" si="65"/>
        <v>100</v>
      </c>
      <c r="T233" s="5">
        <v>35</v>
      </c>
      <c r="U233" s="5">
        <v>7</v>
      </c>
      <c r="V233" s="5">
        <v>44.5</v>
      </c>
      <c r="W233" s="5">
        <v>0</v>
      </c>
      <c r="X233" s="5">
        <v>0</v>
      </c>
      <c r="Y233" s="5">
        <v>3</v>
      </c>
      <c r="Z233" s="5">
        <v>0</v>
      </c>
      <c r="AA233" s="5">
        <v>2</v>
      </c>
      <c r="AB233" s="5">
        <v>0.5</v>
      </c>
      <c r="AC233" s="5">
        <v>6</v>
      </c>
      <c r="AD233" s="5"/>
      <c r="AE233" s="5">
        <v>2</v>
      </c>
      <c r="AF233" s="5">
        <v>0</v>
      </c>
      <c r="AG233" s="5"/>
      <c r="AH233" s="5">
        <v>0</v>
      </c>
      <c r="AI233" s="5"/>
      <c r="AJ233" s="5">
        <v>0</v>
      </c>
      <c r="AK233" s="5"/>
      <c r="AL233" s="11">
        <f t="shared" si="66"/>
        <v>44.5</v>
      </c>
      <c r="AM233" s="11">
        <f t="shared" si="67"/>
        <v>10.5</v>
      </c>
      <c r="AN233" s="11">
        <f t="shared" si="63"/>
        <v>100</v>
      </c>
      <c r="AO233" s="11">
        <v>0</v>
      </c>
      <c r="AP233" s="11">
        <v>0</v>
      </c>
      <c r="AQ233" s="11">
        <v>100</v>
      </c>
      <c r="AR233" s="11">
        <v>0</v>
      </c>
      <c r="AS233" s="11">
        <v>0</v>
      </c>
      <c r="AU233" s="11">
        <v>0</v>
      </c>
      <c r="AV233" s="11">
        <v>0</v>
      </c>
      <c r="AW233" s="11">
        <v>0</v>
      </c>
      <c r="AX233" s="11">
        <v>0</v>
      </c>
      <c r="AY233" s="11">
        <v>0</v>
      </c>
      <c r="AZ233" s="11">
        <v>0</v>
      </c>
      <c r="BB233" s="11">
        <v>0</v>
      </c>
      <c r="BF233" s="11">
        <f t="shared" si="68"/>
        <v>100</v>
      </c>
      <c r="BG233" s="11">
        <f t="shared" si="69"/>
        <v>0</v>
      </c>
      <c r="BH233" s="11">
        <f t="shared" si="70"/>
        <v>0</v>
      </c>
      <c r="BI233" s="11">
        <f t="shared" si="71"/>
        <v>0</v>
      </c>
      <c r="BL233" t="s">
        <v>588</v>
      </c>
    </row>
    <row r="234" spans="1:64" x14ac:dyDescent="0.25">
      <c r="A234">
        <v>2015</v>
      </c>
      <c r="B234" t="s">
        <v>472</v>
      </c>
      <c r="C234" t="s">
        <v>221</v>
      </c>
      <c r="D234" s="15">
        <v>82082</v>
      </c>
      <c r="E234" t="s">
        <v>254</v>
      </c>
      <c r="F234" t="s">
        <v>818</v>
      </c>
      <c r="G234" t="s">
        <v>234</v>
      </c>
      <c r="I234" t="s">
        <v>733</v>
      </c>
      <c r="J234">
        <v>2009</v>
      </c>
      <c r="K234">
        <f t="shared" si="64"/>
        <v>6</v>
      </c>
      <c r="L234" t="s">
        <v>739</v>
      </c>
      <c r="M234" t="s">
        <v>739</v>
      </c>
      <c r="N234" t="s">
        <v>745</v>
      </c>
      <c r="O234" s="2">
        <v>18000</v>
      </c>
      <c r="Q234" s="2">
        <v>10158</v>
      </c>
      <c r="R234" s="3">
        <v>0.62471699999999997</v>
      </c>
      <c r="S234" s="5">
        <f t="shared" si="65"/>
        <v>100</v>
      </c>
      <c r="T234" s="5">
        <v>16</v>
      </c>
      <c r="U234" s="5">
        <v>5</v>
      </c>
      <c r="V234" s="5">
        <v>52</v>
      </c>
      <c r="W234" s="5">
        <v>0</v>
      </c>
      <c r="X234" s="5">
        <v>0</v>
      </c>
      <c r="Y234" s="5">
        <v>5</v>
      </c>
      <c r="Z234" s="5">
        <v>10</v>
      </c>
      <c r="AA234" s="5">
        <v>7</v>
      </c>
      <c r="AB234" s="5">
        <v>0</v>
      </c>
      <c r="AC234" s="5">
        <v>5</v>
      </c>
      <c r="AD234" s="5"/>
      <c r="AE234" s="5">
        <v>0</v>
      </c>
      <c r="AF234" s="5">
        <v>0</v>
      </c>
      <c r="AG234" s="5"/>
      <c r="AH234" s="5">
        <v>0</v>
      </c>
      <c r="AI234" s="5"/>
      <c r="AJ234" s="5">
        <v>0</v>
      </c>
      <c r="AK234" s="5"/>
      <c r="AL234" s="11">
        <f t="shared" si="66"/>
        <v>52</v>
      </c>
      <c r="AM234" s="11">
        <f t="shared" si="67"/>
        <v>22</v>
      </c>
      <c r="AN234" s="11">
        <f t="shared" si="63"/>
        <v>100</v>
      </c>
      <c r="AO234" s="11">
        <v>100</v>
      </c>
      <c r="AP234" s="11">
        <v>0</v>
      </c>
      <c r="AQ234" s="11">
        <v>0</v>
      </c>
      <c r="AR234" s="11">
        <v>0</v>
      </c>
      <c r="AS234" s="11">
        <v>0</v>
      </c>
      <c r="AU234" s="11">
        <v>0</v>
      </c>
      <c r="AV234" s="11">
        <v>0</v>
      </c>
      <c r="AW234" s="11">
        <v>0</v>
      </c>
      <c r="AX234" s="11">
        <v>0</v>
      </c>
      <c r="AY234" s="11">
        <v>0</v>
      </c>
      <c r="AZ234" s="11">
        <v>0</v>
      </c>
      <c r="BB234" s="11">
        <v>0</v>
      </c>
      <c r="BC234" t="s">
        <v>576</v>
      </c>
      <c r="BF234" s="11">
        <f t="shared" si="68"/>
        <v>0</v>
      </c>
      <c r="BG234" s="11">
        <f t="shared" si="69"/>
        <v>0</v>
      </c>
      <c r="BH234" s="11">
        <f t="shared" si="70"/>
        <v>0</v>
      </c>
      <c r="BI234" s="11">
        <f t="shared" si="71"/>
        <v>0</v>
      </c>
      <c r="BL234" t="s">
        <v>588</v>
      </c>
    </row>
    <row r="235" spans="1:64" x14ac:dyDescent="0.25">
      <c r="A235">
        <v>2015</v>
      </c>
      <c r="B235" t="s">
        <v>495</v>
      </c>
      <c r="C235" t="s">
        <v>53</v>
      </c>
      <c r="D235" s="15">
        <v>5301</v>
      </c>
      <c r="E235" t="s">
        <v>258</v>
      </c>
      <c r="F235" t="s">
        <v>817</v>
      </c>
      <c r="G235" t="s">
        <v>224</v>
      </c>
      <c r="I235" t="s">
        <v>224</v>
      </c>
      <c r="J235">
        <v>2009</v>
      </c>
      <c r="K235">
        <f t="shared" si="64"/>
        <v>6</v>
      </c>
      <c r="L235" t="s">
        <v>739</v>
      </c>
      <c r="M235" t="s">
        <v>739</v>
      </c>
      <c r="N235" t="s">
        <v>744</v>
      </c>
      <c r="O235" s="2">
        <v>213359</v>
      </c>
      <c r="P235" s="2">
        <v>213359</v>
      </c>
      <c r="Q235" s="2">
        <v>183200</v>
      </c>
      <c r="R235" s="3">
        <v>1.1065330405560581</v>
      </c>
      <c r="S235" s="5">
        <f t="shared" si="65"/>
        <v>100</v>
      </c>
      <c r="T235" s="11">
        <v>33.707507065556172</v>
      </c>
      <c r="U235" s="11">
        <v>1.044718057358724</v>
      </c>
      <c r="V235" s="11">
        <v>0.55165237932311273</v>
      </c>
      <c r="W235" s="11">
        <v>0</v>
      </c>
      <c r="X235" s="11">
        <v>51.932658102072097</v>
      </c>
      <c r="Y235" s="11">
        <v>1.2523493267216288</v>
      </c>
      <c r="Z235" s="11">
        <v>0.89520479567302069</v>
      </c>
      <c r="AA235" s="11">
        <v>8.9384558420315052</v>
      </c>
      <c r="AB235" s="11">
        <v>0</v>
      </c>
      <c r="AC235" s="11">
        <v>1.3540558401567311</v>
      </c>
      <c r="AD235" s="11"/>
      <c r="AE235" s="11">
        <v>0</v>
      </c>
      <c r="AF235" s="11">
        <v>0.32339859110700742</v>
      </c>
      <c r="AG235" s="11"/>
      <c r="AH235" s="11">
        <v>0</v>
      </c>
      <c r="AI235" s="11">
        <v>0</v>
      </c>
      <c r="AJ235" s="11">
        <v>0</v>
      </c>
      <c r="AL235" s="11">
        <f t="shared" si="66"/>
        <v>0.55165237932311273</v>
      </c>
      <c r="AM235" s="11">
        <f t="shared" si="67"/>
        <v>11.511115068968264</v>
      </c>
      <c r="AN235" s="11">
        <f t="shared" si="63"/>
        <v>100</v>
      </c>
      <c r="AO235" s="9">
        <v>0.78693657169371811</v>
      </c>
      <c r="AP235" s="9">
        <v>0</v>
      </c>
      <c r="AQ235" s="9">
        <v>47.586462253760089</v>
      </c>
      <c r="AR235" s="9">
        <v>7.6186146354266748</v>
      </c>
      <c r="AS235" s="9">
        <v>0</v>
      </c>
      <c r="AT235" s="9">
        <v>0</v>
      </c>
      <c r="AU235" s="9">
        <v>0</v>
      </c>
      <c r="AV235" s="9">
        <v>0</v>
      </c>
      <c r="AW235" s="9">
        <v>28.825125727060964</v>
      </c>
      <c r="AX235" s="9">
        <v>3.8821891741149894</v>
      </c>
      <c r="AY235" s="9">
        <v>11.300671637943561</v>
      </c>
      <c r="AZ235" s="9">
        <v>0</v>
      </c>
      <c r="BA235" s="9">
        <v>0</v>
      </c>
      <c r="BB235" s="9">
        <v>0</v>
      </c>
      <c r="BC235" s="9"/>
      <c r="BD235" s="9">
        <v>0</v>
      </c>
      <c r="BF235" s="11">
        <f t="shared" si="68"/>
        <v>47.586462253760089</v>
      </c>
      <c r="BG235" s="11">
        <f t="shared" si="69"/>
        <v>0</v>
      </c>
      <c r="BH235" s="11">
        <f t="shared" si="70"/>
        <v>44.007986539119514</v>
      </c>
      <c r="BI235" s="11">
        <f t="shared" si="71"/>
        <v>0</v>
      </c>
      <c r="BL235" t="s">
        <v>587</v>
      </c>
    </row>
    <row r="236" spans="1:64" x14ac:dyDescent="0.25">
      <c r="A236">
        <v>2015</v>
      </c>
      <c r="B236" t="s">
        <v>500</v>
      </c>
      <c r="C236" t="s">
        <v>53</v>
      </c>
      <c r="D236" s="15">
        <v>5401</v>
      </c>
      <c r="E236" t="s">
        <v>258</v>
      </c>
      <c r="F236" t="s">
        <v>817</v>
      </c>
      <c r="G236" t="s">
        <v>224</v>
      </c>
      <c r="I236" t="s">
        <v>224</v>
      </c>
      <c r="J236">
        <v>2008</v>
      </c>
      <c r="K236">
        <f t="shared" si="64"/>
        <v>7</v>
      </c>
      <c r="L236" t="s">
        <v>739</v>
      </c>
      <c r="M236" t="s">
        <v>739</v>
      </c>
      <c r="N236" t="s">
        <v>745</v>
      </c>
      <c r="O236" s="2">
        <v>585101</v>
      </c>
      <c r="P236" s="2">
        <v>569636</v>
      </c>
      <c r="Q236" s="2">
        <v>606489</v>
      </c>
      <c r="R236" s="3">
        <v>1.1474656905388985</v>
      </c>
      <c r="S236" s="5">
        <f t="shared" si="65"/>
        <v>100.00000000000001</v>
      </c>
      <c r="T236" s="11">
        <v>70.367041408899723</v>
      </c>
      <c r="U236" s="11">
        <v>3.1599126459704094</v>
      </c>
      <c r="V236" s="11">
        <v>4.9154196715095253</v>
      </c>
      <c r="W236" s="11">
        <v>2.4577098357547627</v>
      </c>
      <c r="X236" s="11">
        <v>6.6709266970486416</v>
      </c>
      <c r="Y236" s="11">
        <v>2.633260538308674</v>
      </c>
      <c r="Z236" s="11">
        <v>0</v>
      </c>
      <c r="AA236" s="11">
        <v>3.5110140510782326</v>
      </c>
      <c r="AB236" s="11">
        <v>0</v>
      </c>
      <c r="AC236" s="11">
        <v>6.1442745893869066</v>
      </c>
      <c r="AD236" s="11"/>
      <c r="AE236" s="11">
        <v>0.1404405620431293</v>
      </c>
      <c r="AF236" s="11">
        <v>0</v>
      </c>
      <c r="AG236" s="11">
        <v>0</v>
      </c>
      <c r="AH236" s="11">
        <v>0</v>
      </c>
      <c r="AI236" s="11">
        <v>0</v>
      </c>
      <c r="AJ236" s="11">
        <v>0</v>
      </c>
      <c r="AL236" s="11">
        <f t="shared" si="66"/>
        <v>7.373129507264288</v>
      </c>
      <c r="AM236" s="11">
        <f t="shared" si="67"/>
        <v>9.7957292025082694</v>
      </c>
      <c r="AN236" s="11">
        <f t="shared" si="63"/>
        <v>100</v>
      </c>
      <c r="AO236" s="11">
        <v>0</v>
      </c>
      <c r="AP236" s="11">
        <v>0</v>
      </c>
      <c r="AQ236" s="11">
        <v>100</v>
      </c>
      <c r="AR236" s="11">
        <v>0</v>
      </c>
      <c r="AS236" s="11">
        <v>0</v>
      </c>
      <c r="AU236" s="11">
        <v>0</v>
      </c>
      <c r="AV236" s="11">
        <v>0</v>
      </c>
      <c r="AW236" s="11">
        <v>0</v>
      </c>
      <c r="AX236" s="11">
        <v>0</v>
      </c>
      <c r="AY236" s="11">
        <v>0</v>
      </c>
      <c r="AZ236" s="11">
        <v>0</v>
      </c>
      <c r="BB236" s="11">
        <v>0</v>
      </c>
      <c r="BF236" s="11">
        <f t="shared" si="68"/>
        <v>100</v>
      </c>
      <c r="BG236" s="11">
        <f t="shared" si="69"/>
        <v>0</v>
      </c>
      <c r="BH236" s="11">
        <f t="shared" si="70"/>
        <v>0</v>
      </c>
      <c r="BI236" s="11">
        <f t="shared" si="71"/>
        <v>0</v>
      </c>
      <c r="BL236" t="s">
        <v>588</v>
      </c>
    </row>
    <row r="237" spans="1:64" x14ac:dyDescent="0.25">
      <c r="A237">
        <v>2015</v>
      </c>
      <c r="B237" t="s">
        <v>502</v>
      </c>
      <c r="C237" t="s">
        <v>53</v>
      </c>
      <c r="D237" s="15">
        <v>5855</v>
      </c>
      <c r="E237" t="s">
        <v>258</v>
      </c>
      <c r="F237" t="s">
        <v>817</v>
      </c>
      <c r="G237" t="s">
        <v>224</v>
      </c>
      <c r="I237" t="s">
        <v>224</v>
      </c>
      <c r="J237">
        <v>2009</v>
      </c>
      <c r="K237">
        <f t="shared" si="64"/>
        <v>6</v>
      </c>
      <c r="L237" t="s">
        <v>739</v>
      </c>
      <c r="M237" t="s">
        <v>739</v>
      </c>
      <c r="N237" t="s">
        <v>746</v>
      </c>
      <c r="O237" s="2">
        <v>76182</v>
      </c>
      <c r="Q237" s="2">
        <v>83960</v>
      </c>
      <c r="R237" s="3">
        <v>1.2200220524533354</v>
      </c>
      <c r="S237" s="5">
        <f t="shared" si="65"/>
        <v>100</v>
      </c>
      <c r="T237" s="11">
        <v>30.874480572729031</v>
      </c>
      <c r="U237" s="11">
        <v>3.4742121443861929</v>
      </c>
      <c r="V237" s="11">
        <v>15.634876028489032</v>
      </c>
      <c r="W237" s="11">
        <v>0</v>
      </c>
      <c r="X237" s="11">
        <v>32.448195479715849</v>
      </c>
      <c r="Y237" s="11">
        <v>10.089711577738262</v>
      </c>
      <c r="Z237" s="11">
        <v>1.8065166047807273</v>
      </c>
      <c r="AA237" s="11">
        <v>3.6329964158366583</v>
      </c>
      <c r="AB237" s="11">
        <v>0</v>
      </c>
      <c r="AC237" s="11">
        <v>0.39926412550407098</v>
      </c>
      <c r="AD237" s="11"/>
      <c r="AE237" s="11">
        <v>0</v>
      </c>
      <c r="AF237" s="11">
        <v>1.6397470508201808</v>
      </c>
      <c r="AG237" s="11"/>
      <c r="AH237" s="11">
        <v>0</v>
      </c>
      <c r="AI237" s="11">
        <v>0</v>
      </c>
      <c r="AJ237" s="11">
        <v>0</v>
      </c>
      <c r="AL237" s="11">
        <f t="shared" si="66"/>
        <v>15.634876028489032</v>
      </c>
      <c r="AM237" s="11">
        <f t="shared" si="67"/>
        <v>7.4785241969416374</v>
      </c>
      <c r="AN237" s="11">
        <f t="shared" si="63"/>
        <v>100</v>
      </c>
      <c r="AO237" s="11">
        <v>0</v>
      </c>
      <c r="AP237" s="11">
        <v>0</v>
      </c>
      <c r="AQ237" s="11">
        <v>24</v>
      </c>
      <c r="AR237" s="11">
        <v>11</v>
      </c>
      <c r="AS237" s="11">
        <v>0</v>
      </c>
      <c r="AU237" s="11">
        <v>0</v>
      </c>
      <c r="AV237" s="11">
        <v>0</v>
      </c>
      <c r="AW237" s="11">
        <v>52</v>
      </c>
      <c r="AX237" s="11">
        <v>0</v>
      </c>
      <c r="AY237" s="11">
        <v>1</v>
      </c>
      <c r="AZ237" s="11">
        <v>8</v>
      </c>
      <c r="BB237" s="11">
        <v>3</v>
      </c>
      <c r="BC237" t="s">
        <v>246</v>
      </c>
      <c r="BD237" s="11">
        <v>1</v>
      </c>
      <c r="BE237" t="s">
        <v>555</v>
      </c>
      <c r="BF237" s="11">
        <f t="shared" si="68"/>
        <v>24</v>
      </c>
      <c r="BG237" s="11">
        <f t="shared" si="69"/>
        <v>0</v>
      </c>
      <c r="BH237" s="11">
        <f t="shared" si="70"/>
        <v>61</v>
      </c>
      <c r="BI237" s="11">
        <f t="shared" si="71"/>
        <v>4</v>
      </c>
      <c r="BL237" t="s">
        <v>586</v>
      </c>
    </row>
    <row r="238" spans="1:64" x14ac:dyDescent="0.25">
      <c r="A238">
        <v>2015</v>
      </c>
      <c r="B238" t="s">
        <v>465</v>
      </c>
      <c r="C238" t="s">
        <v>101</v>
      </c>
      <c r="D238" s="13">
        <v>1852</v>
      </c>
      <c r="E238" t="s">
        <v>258</v>
      </c>
      <c r="F238" t="s">
        <v>817</v>
      </c>
      <c r="G238" t="s">
        <v>224</v>
      </c>
      <c r="I238" t="s">
        <v>224</v>
      </c>
      <c r="J238">
        <v>2005</v>
      </c>
      <c r="K238">
        <f t="shared" si="64"/>
        <v>10</v>
      </c>
      <c r="L238" t="s">
        <v>739</v>
      </c>
      <c r="M238" t="s">
        <v>739</v>
      </c>
      <c r="N238" t="s">
        <v>746</v>
      </c>
      <c r="O238" s="2">
        <v>427393</v>
      </c>
      <c r="P238" s="2">
        <v>301810</v>
      </c>
      <c r="Q238" s="2">
        <v>121797</v>
      </c>
      <c r="R238" s="3">
        <v>0.31546908582966965</v>
      </c>
      <c r="S238" s="5">
        <f t="shared" si="65"/>
        <v>100</v>
      </c>
      <c r="T238" s="11">
        <v>96.048861866737354</v>
      </c>
      <c r="U238" s="11">
        <v>0</v>
      </c>
      <c r="V238" s="11">
        <v>0</v>
      </c>
      <c r="W238" s="11">
        <v>0</v>
      </c>
      <c r="X238" s="11">
        <v>0</v>
      </c>
      <c r="Y238" s="11">
        <v>1.3717239322752726</v>
      </c>
      <c r="Z238" s="11">
        <v>0</v>
      </c>
      <c r="AA238" s="11">
        <v>0</v>
      </c>
      <c r="AB238" s="11">
        <v>0.34168847950697462</v>
      </c>
      <c r="AC238" s="11">
        <v>1.3689672310393957</v>
      </c>
      <c r="AD238" s="11"/>
      <c r="AE238" s="11">
        <v>0.86875849044100595</v>
      </c>
      <c r="AF238" s="11">
        <v>0</v>
      </c>
      <c r="AG238" s="11">
        <v>0</v>
      </c>
      <c r="AH238" s="11">
        <v>0</v>
      </c>
      <c r="AI238" s="11">
        <v>0</v>
      </c>
      <c r="AJ238" s="11">
        <v>0</v>
      </c>
      <c r="AL238" s="11">
        <f t="shared" si="66"/>
        <v>0</v>
      </c>
      <c r="AM238" s="11">
        <f t="shared" si="67"/>
        <v>2.5794142009873759</v>
      </c>
      <c r="AN238" s="11">
        <f t="shared" si="63"/>
        <v>100</v>
      </c>
      <c r="AO238" s="11">
        <v>81</v>
      </c>
      <c r="AP238" s="11">
        <v>0</v>
      </c>
      <c r="AQ238" s="11">
        <v>0</v>
      </c>
      <c r="AR238" s="11">
        <v>0.5</v>
      </c>
      <c r="AS238" s="11">
        <v>0</v>
      </c>
      <c r="AU238" s="11">
        <v>0</v>
      </c>
      <c r="AV238" s="11">
        <v>1.3</v>
      </c>
      <c r="AW238" s="11">
        <v>0</v>
      </c>
      <c r="AX238" s="11">
        <v>0.5</v>
      </c>
      <c r="AY238" s="11">
        <v>0</v>
      </c>
      <c r="AZ238" s="11">
        <v>15</v>
      </c>
      <c r="BB238" s="11">
        <v>0</v>
      </c>
      <c r="BC238" t="s">
        <v>575</v>
      </c>
      <c r="BD238" s="11">
        <v>1.7</v>
      </c>
      <c r="BE238" t="s">
        <v>242</v>
      </c>
      <c r="BF238" s="11">
        <f t="shared" si="68"/>
        <v>0</v>
      </c>
      <c r="BG238" s="11">
        <f t="shared" si="69"/>
        <v>0</v>
      </c>
      <c r="BH238" s="11">
        <f t="shared" si="70"/>
        <v>16.8</v>
      </c>
      <c r="BI238" s="11">
        <f t="shared" si="71"/>
        <v>1.7</v>
      </c>
      <c r="BL238" t="s">
        <v>586</v>
      </c>
    </row>
    <row r="239" spans="1:64" x14ac:dyDescent="0.25">
      <c r="A239">
        <v>2015</v>
      </c>
      <c r="B239" t="s">
        <v>490</v>
      </c>
      <c r="C239" t="s">
        <v>85</v>
      </c>
      <c r="D239" s="13">
        <v>2912</v>
      </c>
      <c r="E239" t="s">
        <v>258</v>
      </c>
      <c r="F239" t="s">
        <v>817</v>
      </c>
      <c r="G239" t="s">
        <v>231</v>
      </c>
      <c r="I239" t="s">
        <v>242</v>
      </c>
      <c r="J239">
        <v>2006</v>
      </c>
      <c r="K239">
        <f t="shared" si="64"/>
        <v>9</v>
      </c>
      <c r="L239" t="s">
        <v>739</v>
      </c>
      <c r="M239" t="s">
        <v>739</v>
      </c>
      <c r="N239" t="s">
        <v>745</v>
      </c>
      <c r="O239" s="2">
        <v>250729</v>
      </c>
      <c r="P239" s="2">
        <v>248000</v>
      </c>
      <c r="Q239" s="2">
        <v>239963</v>
      </c>
      <c r="R239" s="3">
        <v>1.0594667589309574</v>
      </c>
      <c r="S239" s="5">
        <f t="shared" si="65"/>
        <v>100</v>
      </c>
      <c r="T239" s="11">
        <v>69.67258064516129</v>
      </c>
      <c r="U239" s="11">
        <v>0</v>
      </c>
      <c r="V239" s="11">
        <v>4.596774193548387</v>
      </c>
      <c r="W239" s="11">
        <v>0</v>
      </c>
      <c r="X239" s="11">
        <v>12.54032258064516</v>
      </c>
      <c r="Y239" s="11">
        <v>6.3782258064516126</v>
      </c>
      <c r="Z239" s="11">
        <v>0</v>
      </c>
      <c r="AA239" s="11">
        <v>6.8120967741935488</v>
      </c>
      <c r="AB239" s="11">
        <v>0</v>
      </c>
      <c r="AC239" s="11">
        <v>0</v>
      </c>
      <c r="AD239" s="11"/>
      <c r="AE239" s="11">
        <v>0</v>
      </c>
      <c r="AF239" s="11">
        <v>0</v>
      </c>
      <c r="AG239" s="11">
        <v>0</v>
      </c>
      <c r="AH239" s="11">
        <v>0</v>
      </c>
      <c r="AI239" s="11">
        <v>0</v>
      </c>
      <c r="AJ239" s="11">
        <v>0</v>
      </c>
      <c r="AL239" s="11">
        <f t="shared" si="66"/>
        <v>4.596774193548387</v>
      </c>
      <c r="AM239" s="11">
        <f t="shared" si="67"/>
        <v>6.8120967741935488</v>
      </c>
      <c r="AN239" s="11">
        <f t="shared" si="63"/>
        <v>100</v>
      </c>
      <c r="AO239" s="11">
        <v>100</v>
      </c>
      <c r="AP239" s="11">
        <v>0</v>
      </c>
      <c r="AQ239" s="11">
        <v>0</v>
      </c>
      <c r="AR239" s="11">
        <v>0</v>
      </c>
      <c r="AS239" s="11">
        <v>0</v>
      </c>
      <c r="AU239" s="11">
        <v>0</v>
      </c>
      <c r="AV239" s="11">
        <v>0</v>
      </c>
      <c r="AW239" s="11">
        <v>0</v>
      </c>
      <c r="AX239" s="11">
        <v>0</v>
      </c>
      <c r="AY239" s="11">
        <v>0</v>
      </c>
      <c r="AZ239" s="11">
        <v>0</v>
      </c>
      <c r="BB239" s="11">
        <v>0</v>
      </c>
      <c r="BF239" s="11">
        <f t="shared" si="68"/>
        <v>0</v>
      </c>
      <c r="BG239" s="11">
        <f t="shared" si="69"/>
        <v>0</v>
      </c>
      <c r="BH239" s="11">
        <f t="shared" si="70"/>
        <v>0</v>
      </c>
      <c r="BI239" s="11">
        <f t="shared" si="71"/>
        <v>0</v>
      </c>
      <c r="BL239" t="s">
        <v>588</v>
      </c>
    </row>
    <row r="240" spans="1:64" x14ac:dyDescent="0.25">
      <c r="A240">
        <v>2015</v>
      </c>
      <c r="B240" t="s">
        <v>499</v>
      </c>
      <c r="C240" t="s">
        <v>53</v>
      </c>
      <c r="D240" s="15">
        <v>5701</v>
      </c>
      <c r="E240" t="s">
        <v>258</v>
      </c>
      <c r="F240" t="s">
        <v>817</v>
      </c>
      <c r="G240" t="s">
        <v>224</v>
      </c>
      <c r="I240" t="s">
        <v>224</v>
      </c>
      <c r="J240">
        <v>2006</v>
      </c>
      <c r="K240">
        <f t="shared" ref="K240:K271" si="72">2015-J240</f>
        <v>9</v>
      </c>
      <c r="L240" t="s">
        <v>739</v>
      </c>
      <c r="M240" t="s">
        <v>739</v>
      </c>
      <c r="N240" t="s">
        <v>746</v>
      </c>
      <c r="O240" s="2">
        <v>273800</v>
      </c>
      <c r="Q240" s="2">
        <v>283072</v>
      </c>
      <c r="R240" s="3">
        <v>1.1444875967859753</v>
      </c>
      <c r="S240" s="5">
        <f t="shared" si="65"/>
        <v>100</v>
      </c>
      <c r="T240" s="5">
        <v>45</v>
      </c>
      <c r="U240" s="5">
        <v>0</v>
      </c>
      <c r="V240" s="5">
        <v>30</v>
      </c>
      <c r="W240" s="5">
        <v>0</v>
      </c>
      <c r="X240" s="5">
        <v>0</v>
      </c>
      <c r="Y240" s="5">
        <v>5</v>
      </c>
      <c r="Z240" s="5">
        <v>0</v>
      </c>
      <c r="AA240" s="5">
        <v>5</v>
      </c>
      <c r="AB240" s="5">
        <v>0</v>
      </c>
      <c r="AC240" s="5">
        <v>15</v>
      </c>
      <c r="AD240" s="5"/>
      <c r="AE240" s="5">
        <v>0</v>
      </c>
      <c r="AF240" s="5">
        <v>0</v>
      </c>
      <c r="AG240" s="5"/>
      <c r="AH240" s="5">
        <v>0</v>
      </c>
      <c r="AI240" s="5"/>
      <c r="AJ240" s="5">
        <v>0</v>
      </c>
      <c r="AK240" s="5"/>
      <c r="AL240" s="11">
        <f t="shared" si="66"/>
        <v>30</v>
      </c>
      <c r="AM240" s="11">
        <f t="shared" si="67"/>
        <v>20</v>
      </c>
      <c r="AN240" s="11">
        <f t="shared" si="63"/>
        <v>100</v>
      </c>
      <c r="AO240" s="11">
        <v>0</v>
      </c>
      <c r="AP240" s="11">
        <v>0</v>
      </c>
      <c r="AQ240" s="11">
        <v>75</v>
      </c>
      <c r="AR240" s="11">
        <v>15</v>
      </c>
      <c r="AS240" s="11">
        <v>0</v>
      </c>
      <c r="AU240" s="11">
        <v>0</v>
      </c>
      <c r="AV240" s="11">
        <v>0</v>
      </c>
      <c r="AW240" s="11">
        <v>5</v>
      </c>
      <c r="AX240" s="11">
        <v>5</v>
      </c>
      <c r="AY240" s="11">
        <v>0</v>
      </c>
      <c r="AZ240" s="11">
        <v>0</v>
      </c>
      <c r="BB240" s="11">
        <v>0</v>
      </c>
      <c r="BF240" s="11">
        <f t="shared" si="68"/>
        <v>75</v>
      </c>
      <c r="BG240" s="11">
        <f t="shared" si="69"/>
        <v>0</v>
      </c>
      <c r="BH240" s="11">
        <f t="shared" si="70"/>
        <v>10</v>
      </c>
      <c r="BI240" s="11">
        <f t="shared" si="71"/>
        <v>0</v>
      </c>
      <c r="BL240" t="s">
        <v>587</v>
      </c>
    </row>
    <row r="241" spans="1:64" x14ac:dyDescent="0.25">
      <c r="A241">
        <v>2015</v>
      </c>
      <c r="B241" t="s">
        <v>515</v>
      </c>
      <c r="C241" t="s">
        <v>55</v>
      </c>
      <c r="D241" s="15">
        <v>97124</v>
      </c>
      <c r="E241" t="s">
        <v>253</v>
      </c>
      <c r="F241" t="s">
        <v>818</v>
      </c>
      <c r="G241" t="s">
        <v>226</v>
      </c>
      <c r="I241" t="s">
        <v>736</v>
      </c>
      <c r="J241">
        <v>2009</v>
      </c>
      <c r="K241">
        <f t="shared" si="72"/>
        <v>6</v>
      </c>
      <c r="L241" t="s">
        <v>739</v>
      </c>
      <c r="M241" t="s">
        <v>739</v>
      </c>
      <c r="N241" t="s">
        <v>744</v>
      </c>
      <c r="O241" s="2">
        <v>4000000</v>
      </c>
      <c r="P241" s="2">
        <v>4000000</v>
      </c>
      <c r="Q241" s="2">
        <v>3462600</v>
      </c>
      <c r="R241" s="3">
        <v>0.95827455000000006</v>
      </c>
      <c r="S241" s="5">
        <f t="shared" si="65"/>
        <v>100</v>
      </c>
      <c r="T241" s="11">
        <v>0</v>
      </c>
      <c r="U241" s="11">
        <v>0</v>
      </c>
      <c r="V241" s="11">
        <v>75</v>
      </c>
      <c r="W241" s="11">
        <v>0</v>
      </c>
      <c r="X241" s="11">
        <v>10</v>
      </c>
      <c r="Y241" s="11">
        <v>15</v>
      </c>
      <c r="Z241" s="11">
        <v>0</v>
      </c>
      <c r="AA241" s="11">
        <v>0</v>
      </c>
      <c r="AB241" s="11">
        <v>0</v>
      </c>
      <c r="AC241" s="11">
        <v>0</v>
      </c>
      <c r="AD241" s="11"/>
      <c r="AE241" s="11">
        <v>0</v>
      </c>
      <c r="AF241" s="11">
        <v>0</v>
      </c>
      <c r="AG241" s="11">
        <v>0</v>
      </c>
      <c r="AH241" s="11">
        <v>0</v>
      </c>
      <c r="AI241" s="11">
        <v>0</v>
      </c>
      <c r="AJ241" s="11">
        <v>0</v>
      </c>
      <c r="AL241" s="11">
        <f t="shared" si="66"/>
        <v>75</v>
      </c>
      <c r="AM241" s="11">
        <f t="shared" si="67"/>
        <v>0</v>
      </c>
      <c r="AN241" s="11">
        <f t="shared" si="63"/>
        <v>100</v>
      </c>
      <c r="AO241" s="9">
        <v>0</v>
      </c>
      <c r="AP241" s="9">
        <v>0</v>
      </c>
      <c r="AQ241" s="9">
        <v>0</v>
      </c>
      <c r="AR241" s="9">
        <v>100</v>
      </c>
      <c r="AS241" s="9">
        <v>0</v>
      </c>
      <c r="AT241" s="9">
        <v>0</v>
      </c>
      <c r="AU241" s="9">
        <v>0</v>
      </c>
      <c r="AV241" s="9">
        <v>0</v>
      </c>
      <c r="AW241" s="9">
        <v>0</v>
      </c>
      <c r="AX241" s="9">
        <v>0</v>
      </c>
      <c r="AY241" s="9">
        <v>0</v>
      </c>
      <c r="AZ241" s="9">
        <v>0</v>
      </c>
      <c r="BA241" s="9">
        <v>0</v>
      </c>
      <c r="BB241" s="9">
        <v>0</v>
      </c>
      <c r="BC241" s="9"/>
      <c r="BD241" s="9">
        <v>0</v>
      </c>
      <c r="BF241" s="11">
        <f t="shared" si="68"/>
        <v>0</v>
      </c>
      <c r="BG241" s="11">
        <f t="shared" si="69"/>
        <v>0</v>
      </c>
      <c r="BH241" s="11">
        <f t="shared" si="70"/>
        <v>0</v>
      </c>
      <c r="BI241" s="11">
        <f t="shared" si="71"/>
        <v>0</v>
      </c>
      <c r="BL241" t="s">
        <v>588</v>
      </c>
    </row>
    <row r="242" spans="1:64" x14ac:dyDescent="0.25">
      <c r="A242">
        <v>2015</v>
      </c>
      <c r="B242" t="s">
        <v>516</v>
      </c>
      <c r="C242" t="s">
        <v>83</v>
      </c>
      <c r="D242" s="15">
        <v>96720</v>
      </c>
      <c r="E242" t="s">
        <v>253</v>
      </c>
      <c r="F242" t="s">
        <v>818</v>
      </c>
      <c r="G242" t="s">
        <v>224</v>
      </c>
      <c r="I242" t="s">
        <v>224</v>
      </c>
      <c r="J242">
        <v>2007</v>
      </c>
      <c r="K242">
        <f t="shared" si="72"/>
        <v>8</v>
      </c>
      <c r="L242" t="s">
        <v>739</v>
      </c>
      <c r="M242" t="s">
        <v>739</v>
      </c>
      <c r="N242" t="s">
        <v>746</v>
      </c>
      <c r="O242" s="2">
        <v>4018816</v>
      </c>
      <c r="P242" s="2">
        <v>25810</v>
      </c>
      <c r="Q242" s="2">
        <v>3480532</v>
      </c>
      <c r="R242" s="3">
        <v>0.95872737741663216</v>
      </c>
      <c r="S242" s="5">
        <f t="shared" si="65"/>
        <v>100</v>
      </c>
      <c r="T242" s="11">
        <v>100</v>
      </c>
      <c r="U242" s="11">
        <v>0</v>
      </c>
      <c r="V242" s="11">
        <v>0</v>
      </c>
      <c r="W242" s="11">
        <v>0</v>
      </c>
      <c r="X242" s="11">
        <v>0</v>
      </c>
      <c r="Y242" s="11">
        <v>0</v>
      </c>
      <c r="Z242" s="11">
        <v>0</v>
      </c>
      <c r="AA242" s="11">
        <v>0</v>
      </c>
      <c r="AB242" s="11">
        <v>0</v>
      </c>
      <c r="AC242" s="11">
        <v>0</v>
      </c>
      <c r="AD242" s="11"/>
      <c r="AE242" s="11">
        <v>0</v>
      </c>
      <c r="AF242" s="11">
        <v>0</v>
      </c>
      <c r="AG242" s="11">
        <v>0</v>
      </c>
      <c r="AH242" s="11">
        <v>0</v>
      </c>
      <c r="AI242" s="11">
        <v>0</v>
      </c>
      <c r="AJ242" s="11">
        <v>0</v>
      </c>
      <c r="AL242" s="11">
        <f t="shared" si="66"/>
        <v>0</v>
      </c>
      <c r="AM242" s="11">
        <f t="shared" si="67"/>
        <v>0</v>
      </c>
      <c r="AN242" s="11">
        <f t="shared" si="63"/>
        <v>100</v>
      </c>
      <c r="AO242" s="9">
        <v>100</v>
      </c>
      <c r="AP242" s="9">
        <v>0</v>
      </c>
      <c r="AQ242" s="9">
        <v>0</v>
      </c>
      <c r="AR242" s="9">
        <v>0</v>
      </c>
      <c r="AS242" s="9">
        <v>0</v>
      </c>
      <c r="AT242" s="9">
        <v>0</v>
      </c>
      <c r="AU242" s="9">
        <v>0</v>
      </c>
      <c r="AV242" s="9">
        <v>0</v>
      </c>
      <c r="AW242" s="9">
        <v>0</v>
      </c>
      <c r="AX242" s="9">
        <v>0</v>
      </c>
      <c r="AY242" s="9">
        <v>0</v>
      </c>
      <c r="AZ242" s="9">
        <v>0</v>
      </c>
      <c r="BA242" s="9">
        <v>0</v>
      </c>
      <c r="BB242" s="9">
        <v>0</v>
      </c>
      <c r="BC242" s="9"/>
      <c r="BD242" s="9">
        <v>0</v>
      </c>
      <c r="BF242" s="11">
        <f t="shared" si="68"/>
        <v>0</v>
      </c>
      <c r="BG242" s="11">
        <f t="shared" si="69"/>
        <v>0</v>
      </c>
      <c r="BH242" s="11">
        <f t="shared" si="70"/>
        <v>0</v>
      </c>
      <c r="BI242" s="11">
        <f t="shared" si="71"/>
        <v>0</v>
      </c>
      <c r="BL242" t="s">
        <v>586</v>
      </c>
    </row>
    <row r="243" spans="1:64" x14ac:dyDescent="0.25">
      <c r="A243">
        <v>2015</v>
      </c>
      <c r="B243" t="s">
        <v>533</v>
      </c>
      <c r="C243" t="s">
        <v>32</v>
      </c>
      <c r="D243" s="15">
        <v>95627</v>
      </c>
      <c r="E243" t="s">
        <v>253</v>
      </c>
      <c r="F243" t="s">
        <v>818</v>
      </c>
      <c r="G243" t="s">
        <v>226</v>
      </c>
      <c r="I243" t="s">
        <v>736</v>
      </c>
      <c r="J243">
        <v>2007</v>
      </c>
      <c r="K243">
        <f t="shared" si="72"/>
        <v>8</v>
      </c>
      <c r="L243" t="s">
        <v>739</v>
      </c>
      <c r="M243" t="s">
        <v>739</v>
      </c>
      <c r="N243" t="s">
        <v>746</v>
      </c>
      <c r="O243" s="2">
        <v>829921</v>
      </c>
      <c r="P243" s="2">
        <v>760327</v>
      </c>
      <c r="Q243" s="2">
        <v>851397</v>
      </c>
      <c r="R243" s="3">
        <v>1.1381670171016278</v>
      </c>
      <c r="S243" s="5">
        <f t="shared" si="65"/>
        <v>100</v>
      </c>
      <c r="T243" s="5">
        <v>73</v>
      </c>
      <c r="U243" s="5">
        <v>2</v>
      </c>
      <c r="V243" s="5">
        <v>11</v>
      </c>
      <c r="W243" s="5">
        <v>0</v>
      </c>
      <c r="X243" s="5">
        <v>0</v>
      </c>
      <c r="Y243" s="5">
        <v>4</v>
      </c>
      <c r="Z243" s="5">
        <v>1</v>
      </c>
      <c r="AA243" s="5">
        <v>0</v>
      </c>
      <c r="AB243" s="5">
        <v>0</v>
      </c>
      <c r="AC243" s="5">
        <v>5</v>
      </c>
      <c r="AD243" s="5"/>
      <c r="AE243" s="5">
        <v>0</v>
      </c>
      <c r="AF243" s="5">
        <v>4</v>
      </c>
      <c r="AG243" s="5" t="s">
        <v>74</v>
      </c>
      <c r="AH243" s="5">
        <v>0</v>
      </c>
      <c r="AI243" s="5"/>
      <c r="AJ243" s="5">
        <v>0</v>
      </c>
      <c r="AK243" s="5"/>
      <c r="AL243" s="11">
        <f t="shared" si="66"/>
        <v>11</v>
      </c>
      <c r="AM243" s="11">
        <f t="shared" si="67"/>
        <v>10</v>
      </c>
      <c r="AN243" s="11">
        <f t="shared" si="63"/>
        <v>100</v>
      </c>
      <c r="AO243" s="11">
        <v>34</v>
      </c>
      <c r="AP243" s="11">
        <v>0</v>
      </c>
      <c r="AQ243" s="11">
        <v>33</v>
      </c>
      <c r="AR243" s="11">
        <v>33</v>
      </c>
      <c r="AS243" s="11">
        <v>0</v>
      </c>
      <c r="AU243" s="11">
        <v>0</v>
      </c>
      <c r="AV243" s="11">
        <v>0</v>
      </c>
      <c r="AW243" s="11">
        <v>0</v>
      </c>
      <c r="AX243" s="11">
        <v>0</v>
      </c>
      <c r="AY243" s="11">
        <v>0</v>
      </c>
      <c r="AZ243" s="11">
        <v>0</v>
      </c>
      <c r="BB243" s="11">
        <v>0</v>
      </c>
      <c r="BF243" s="11">
        <f t="shared" si="68"/>
        <v>33</v>
      </c>
      <c r="BG243" s="11">
        <f t="shared" si="69"/>
        <v>0</v>
      </c>
      <c r="BH243" s="11">
        <f t="shared" si="70"/>
        <v>0</v>
      </c>
      <c r="BI243" s="11">
        <f t="shared" si="71"/>
        <v>0</v>
      </c>
      <c r="BL243" t="s">
        <v>587</v>
      </c>
    </row>
    <row r="244" spans="1:64" x14ac:dyDescent="0.25">
      <c r="A244">
        <v>2015</v>
      </c>
      <c r="B244" t="s">
        <v>512</v>
      </c>
      <c r="C244" t="s">
        <v>21</v>
      </c>
      <c r="D244" s="15">
        <v>27604</v>
      </c>
      <c r="E244" t="s">
        <v>260</v>
      </c>
      <c r="F244" t="s">
        <v>819</v>
      </c>
      <c r="G244" t="s">
        <v>230</v>
      </c>
      <c r="I244" t="s">
        <v>736</v>
      </c>
      <c r="J244">
        <v>2008</v>
      </c>
      <c r="K244">
        <f t="shared" si="72"/>
        <v>7</v>
      </c>
      <c r="L244" t="s">
        <v>739</v>
      </c>
      <c r="M244" t="s">
        <v>739</v>
      </c>
      <c r="N244" t="s">
        <v>745</v>
      </c>
      <c r="O244" s="2">
        <v>5900000</v>
      </c>
      <c r="P244" s="2">
        <v>5700000</v>
      </c>
      <c r="Q244" s="2">
        <v>4589368</v>
      </c>
      <c r="R244" s="3">
        <v>0.88152248745762707</v>
      </c>
      <c r="S244" s="5">
        <f t="shared" si="65"/>
        <v>100</v>
      </c>
      <c r="T244" s="5">
        <v>88</v>
      </c>
      <c r="U244" s="5">
        <v>0</v>
      </c>
      <c r="V244" s="5">
        <v>0</v>
      </c>
      <c r="W244" s="5">
        <v>1</v>
      </c>
      <c r="X244" s="5">
        <v>3</v>
      </c>
      <c r="Y244" s="5">
        <v>0</v>
      </c>
      <c r="Z244" s="5">
        <v>1</v>
      </c>
      <c r="AA244" s="5">
        <v>1</v>
      </c>
      <c r="AB244" s="5">
        <v>1</v>
      </c>
      <c r="AC244" s="5">
        <v>5</v>
      </c>
      <c r="AD244" s="5"/>
      <c r="AE244" s="5">
        <v>0</v>
      </c>
      <c r="AF244" s="5">
        <v>0</v>
      </c>
      <c r="AG244" s="5"/>
      <c r="AH244" s="5">
        <v>0</v>
      </c>
      <c r="AI244" s="5"/>
      <c r="AJ244" s="5">
        <v>0</v>
      </c>
      <c r="AK244" s="5"/>
      <c r="AL244" s="11">
        <f t="shared" si="66"/>
        <v>1</v>
      </c>
      <c r="AM244" s="11">
        <f t="shared" si="67"/>
        <v>8</v>
      </c>
      <c r="AN244" s="11">
        <f t="shared" si="63"/>
        <v>100</v>
      </c>
      <c r="AO244" s="11">
        <v>0</v>
      </c>
      <c r="AP244" s="11">
        <v>0</v>
      </c>
      <c r="AQ244" s="11">
        <v>100</v>
      </c>
      <c r="AR244" s="11">
        <v>0</v>
      </c>
      <c r="AS244" s="11">
        <v>0</v>
      </c>
      <c r="AU244" s="11">
        <v>0</v>
      </c>
      <c r="AV244" s="11">
        <v>0</v>
      </c>
      <c r="AW244" s="11">
        <v>0</v>
      </c>
      <c r="AX244" s="11">
        <v>0</v>
      </c>
      <c r="AY244" s="11">
        <v>0</v>
      </c>
      <c r="AZ244" s="11">
        <v>0</v>
      </c>
      <c r="BB244" s="11">
        <v>0</v>
      </c>
      <c r="BF244" s="11">
        <f t="shared" si="68"/>
        <v>100</v>
      </c>
      <c r="BG244" s="11">
        <f t="shared" si="69"/>
        <v>0</v>
      </c>
      <c r="BH244" s="11">
        <f t="shared" si="70"/>
        <v>0</v>
      </c>
      <c r="BI244" s="11">
        <f t="shared" si="71"/>
        <v>0</v>
      </c>
      <c r="BL244" t="s">
        <v>588</v>
      </c>
    </row>
    <row r="245" spans="1:64" x14ac:dyDescent="0.25">
      <c r="A245">
        <v>2015</v>
      </c>
      <c r="B245" t="s">
        <v>501</v>
      </c>
      <c r="C245" t="s">
        <v>23</v>
      </c>
      <c r="D245" s="15">
        <v>63143</v>
      </c>
      <c r="E245" t="s">
        <v>255</v>
      </c>
      <c r="F245" t="s">
        <v>816</v>
      </c>
      <c r="G245" t="s">
        <v>230</v>
      </c>
      <c r="I245" t="s">
        <v>736</v>
      </c>
      <c r="J245">
        <v>2008</v>
      </c>
      <c r="K245">
        <f t="shared" si="72"/>
        <v>7</v>
      </c>
      <c r="L245" t="s">
        <v>739</v>
      </c>
      <c r="M245" t="s">
        <v>739</v>
      </c>
      <c r="N245" t="s">
        <v>744</v>
      </c>
      <c r="O245" s="2">
        <v>432387</v>
      </c>
      <c r="P245" s="2">
        <v>432387</v>
      </c>
      <c r="Q245" s="2">
        <v>451483</v>
      </c>
      <c r="R245" s="3">
        <v>1.1558897029744186</v>
      </c>
      <c r="S245" s="5">
        <f t="shared" si="65"/>
        <v>100</v>
      </c>
      <c r="T245" s="5">
        <v>44</v>
      </c>
      <c r="U245" s="5">
        <v>12</v>
      </c>
      <c r="V245" s="5">
        <v>21</v>
      </c>
      <c r="W245" s="5">
        <v>0</v>
      </c>
      <c r="X245" s="5">
        <v>4</v>
      </c>
      <c r="Y245" s="5">
        <v>6</v>
      </c>
      <c r="Z245" s="5">
        <v>8</v>
      </c>
      <c r="AA245" s="5">
        <v>0</v>
      </c>
      <c r="AB245" s="5">
        <v>0</v>
      </c>
      <c r="AC245" s="5">
        <v>4</v>
      </c>
      <c r="AD245" s="5"/>
      <c r="AE245" s="5">
        <v>1</v>
      </c>
      <c r="AF245" s="5">
        <v>0</v>
      </c>
      <c r="AG245" s="5"/>
      <c r="AH245" s="5">
        <v>0</v>
      </c>
      <c r="AI245" s="5"/>
      <c r="AJ245" s="5">
        <v>0</v>
      </c>
      <c r="AK245" s="5"/>
      <c r="AL245" s="11">
        <f t="shared" si="66"/>
        <v>21</v>
      </c>
      <c r="AM245" s="11">
        <f t="shared" si="67"/>
        <v>13</v>
      </c>
      <c r="AN245" s="11">
        <f t="shared" si="63"/>
        <v>100</v>
      </c>
      <c r="AO245" s="11">
        <v>0</v>
      </c>
      <c r="AP245" s="11">
        <v>0</v>
      </c>
      <c r="AQ245" s="11">
        <v>3</v>
      </c>
      <c r="AR245" s="11">
        <v>97</v>
      </c>
      <c r="AS245" s="11">
        <v>0</v>
      </c>
      <c r="AU245" s="11">
        <v>0</v>
      </c>
      <c r="AV245" s="11">
        <v>0</v>
      </c>
      <c r="AW245" s="11">
        <v>0</v>
      </c>
      <c r="AX245" s="11">
        <v>0</v>
      </c>
      <c r="AY245" s="11">
        <v>0</v>
      </c>
      <c r="AZ245" s="11">
        <v>0</v>
      </c>
      <c r="BB245" s="11">
        <v>0</v>
      </c>
      <c r="BF245" s="11">
        <f t="shared" si="68"/>
        <v>3</v>
      </c>
      <c r="BG245" s="11">
        <f t="shared" si="69"/>
        <v>0</v>
      </c>
      <c r="BH245" s="11">
        <f t="shared" si="70"/>
        <v>0</v>
      </c>
      <c r="BI245" s="11">
        <f t="shared" si="71"/>
        <v>0</v>
      </c>
      <c r="BL245" t="s">
        <v>588</v>
      </c>
    </row>
    <row r="246" spans="1:64" x14ac:dyDescent="0.25">
      <c r="A246">
        <v>2015</v>
      </c>
      <c r="B246" t="s">
        <v>478</v>
      </c>
      <c r="C246" t="s">
        <v>102</v>
      </c>
      <c r="D246" s="15">
        <v>68623</v>
      </c>
      <c r="E246" t="s">
        <v>255</v>
      </c>
      <c r="F246" t="s">
        <v>816</v>
      </c>
      <c r="G246" t="s">
        <v>234</v>
      </c>
      <c r="I246" t="s">
        <v>733</v>
      </c>
      <c r="J246">
        <v>2006</v>
      </c>
      <c r="K246">
        <f t="shared" si="72"/>
        <v>9</v>
      </c>
      <c r="L246" t="s">
        <v>739</v>
      </c>
      <c r="M246" t="s">
        <v>739</v>
      </c>
      <c r="N246" t="s">
        <v>746</v>
      </c>
      <c r="O246" s="2">
        <v>155500</v>
      </c>
      <c r="P246" s="2">
        <v>155500</v>
      </c>
      <c r="Q246" s="2">
        <v>115454</v>
      </c>
      <c r="R246" s="3">
        <v>0.82191368488745975</v>
      </c>
      <c r="S246" s="5">
        <f t="shared" si="65"/>
        <v>100</v>
      </c>
      <c r="T246" s="5">
        <v>6.5</v>
      </c>
      <c r="U246" s="5">
        <v>0</v>
      </c>
      <c r="V246" s="5">
        <v>57</v>
      </c>
      <c r="W246" s="5">
        <v>0</v>
      </c>
      <c r="X246" s="5">
        <v>6.4</v>
      </c>
      <c r="Y246" s="5">
        <v>8.5</v>
      </c>
      <c r="Z246" s="5">
        <v>2.2999999999999998</v>
      </c>
      <c r="AA246" s="5">
        <v>1.3</v>
      </c>
      <c r="AB246" s="5">
        <v>2.1</v>
      </c>
      <c r="AC246" s="5">
        <v>3.8</v>
      </c>
      <c r="AD246" s="5"/>
      <c r="AE246" s="5">
        <v>0.9</v>
      </c>
      <c r="AF246" s="5">
        <v>2.5</v>
      </c>
      <c r="AG246" s="5" t="s">
        <v>562</v>
      </c>
      <c r="AH246" s="5">
        <v>8.6999999999999993</v>
      </c>
      <c r="AI246" s="5" t="s">
        <v>563</v>
      </c>
      <c r="AJ246" s="5">
        <v>0</v>
      </c>
      <c r="AK246" s="5"/>
      <c r="AL246" s="11">
        <f t="shared" si="66"/>
        <v>57</v>
      </c>
      <c r="AM246" s="11">
        <f t="shared" si="67"/>
        <v>21.6</v>
      </c>
      <c r="AN246" s="11">
        <f t="shared" si="63"/>
        <v>100</v>
      </c>
      <c r="AO246" s="11">
        <v>0</v>
      </c>
      <c r="AP246" s="11">
        <v>0</v>
      </c>
      <c r="AQ246" s="11">
        <v>98.5</v>
      </c>
      <c r="AR246" s="11">
        <v>0.5</v>
      </c>
      <c r="AS246" s="11">
        <v>0</v>
      </c>
      <c r="AU246" s="11">
        <v>0</v>
      </c>
      <c r="AV246" s="11">
        <v>0</v>
      </c>
      <c r="AW246" s="11">
        <v>1</v>
      </c>
      <c r="AX246" s="11">
        <v>0</v>
      </c>
      <c r="AY246" s="11">
        <v>0</v>
      </c>
      <c r="AZ246" s="11">
        <v>0</v>
      </c>
      <c r="BB246" s="11">
        <v>0</v>
      </c>
      <c r="BF246" s="11">
        <f t="shared" si="68"/>
        <v>98.5</v>
      </c>
      <c r="BG246" s="11">
        <f t="shared" si="69"/>
        <v>0</v>
      </c>
      <c r="BH246" s="11">
        <f t="shared" si="70"/>
        <v>1</v>
      </c>
      <c r="BI246" s="11">
        <f t="shared" si="71"/>
        <v>0</v>
      </c>
      <c r="BL246" t="s">
        <v>587</v>
      </c>
    </row>
    <row r="247" spans="1:64" x14ac:dyDescent="0.25">
      <c r="A247">
        <v>2015</v>
      </c>
      <c r="B247" t="s">
        <v>474</v>
      </c>
      <c r="C247" t="s">
        <v>23</v>
      </c>
      <c r="D247" s="15">
        <v>64112</v>
      </c>
      <c r="E247" t="s">
        <v>255</v>
      </c>
      <c r="F247" t="s">
        <v>816</v>
      </c>
      <c r="G247" t="s">
        <v>230</v>
      </c>
      <c r="I247" t="s">
        <v>736</v>
      </c>
      <c r="J247">
        <v>2008</v>
      </c>
      <c r="K247">
        <f t="shared" si="72"/>
        <v>7</v>
      </c>
      <c r="L247" t="s">
        <v>739</v>
      </c>
      <c r="M247" t="s">
        <v>739</v>
      </c>
      <c r="N247" t="s">
        <v>746</v>
      </c>
      <c r="O247" s="2">
        <v>75000</v>
      </c>
      <c r="P247" s="2">
        <v>20000</v>
      </c>
      <c r="Q247" s="2">
        <v>44200</v>
      </c>
      <c r="R247" s="3">
        <v>0.65239199999999997</v>
      </c>
      <c r="S247" s="5">
        <f t="shared" si="65"/>
        <v>100</v>
      </c>
      <c r="T247" s="5">
        <v>40</v>
      </c>
      <c r="U247" s="5">
        <v>10</v>
      </c>
      <c r="V247" s="5">
        <v>25</v>
      </c>
      <c r="W247" s="5">
        <v>0</v>
      </c>
      <c r="X247" s="5">
        <v>20</v>
      </c>
      <c r="Y247" s="5">
        <v>0</v>
      </c>
      <c r="Z247" s="5">
        <v>3</v>
      </c>
      <c r="AA247" s="5">
        <v>0</v>
      </c>
      <c r="AB247" s="5">
        <v>0</v>
      </c>
      <c r="AC247" s="5">
        <v>2</v>
      </c>
      <c r="AD247" s="5"/>
      <c r="AE247" s="5">
        <v>0</v>
      </c>
      <c r="AF247" s="5">
        <v>0</v>
      </c>
      <c r="AG247" s="5"/>
      <c r="AH247" s="5">
        <v>0</v>
      </c>
      <c r="AI247" s="5"/>
      <c r="AJ247" s="5">
        <v>0</v>
      </c>
      <c r="AK247" s="5"/>
      <c r="AL247" s="11">
        <f t="shared" si="66"/>
        <v>25</v>
      </c>
      <c r="AM247" s="11">
        <f t="shared" si="67"/>
        <v>5</v>
      </c>
      <c r="AN247" s="11">
        <f t="shared" si="63"/>
        <v>100</v>
      </c>
      <c r="AO247" s="11">
        <v>25</v>
      </c>
      <c r="AP247" s="11">
        <v>15</v>
      </c>
      <c r="AQ247" s="11">
        <v>20</v>
      </c>
      <c r="AR247" s="11">
        <v>0</v>
      </c>
      <c r="AS247" s="11">
        <v>35</v>
      </c>
      <c r="AU247" s="11">
        <v>5</v>
      </c>
      <c r="AV247" s="11">
        <v>0</v>
      </c>
      <c r="AW247" s="11">
        <v>0</v>
      </c>
      <c r="AX247" s="11">
        <v>0</v>
      </c>
      <c r="AY247" s="11">
        <v>0</v>
      </c>
      <c r="AZ247" s="11">
        <v>0</v>
      </c>
      <c r="BB247" s="11">
        <v>0</v>
      </c>
      <c r="BF247" s="11">
        <f t="shared" si="68"/>
        <v>35</v>
      </c>
      <c r="BG247" s="11">
        <f t="shared" si="69"/>
        <v>35</v>
      </c>
      <c r="BH247" s="11">
        <f t="shared" si="70"/>
        <v>0</v>
      </c>
      <c r="BI247" s="11">
        <f t="shared" si="71"/>
        <v>0</v>
      </c>
      <c r="BL247" t="s">
        <v>588</v>
      </c>
    </row>
    <row r="248" spans="1:64" x14ac:dyDescent="0.25">
      <c r="A248">
        <v>2015</v>
      </c>
      <c r="B248" t="s">
        <v>521</v>
      </c>
      <c r="C248" t="s">
        <v>42</v>
      </c>
      <c r="D248" s="15">
        <v>19134</v>
      </c>
      <c r="E248" t="s">
        <v>261</v>
      </c>
      <c r="F248" t="s">
        <v>817</v>
      </c>
      <c r="G248" t="s">
        <v>224</v>
      </c>
      <c r="I248" t="s">
        <v>224</v>
      </c>
      <c r="J248">
        <v>2008</v>
      </c>
      <c r="K248">
        <f t="shared" si="72"/>
        <v>7</v>
      </c>
      <c r="L248" t="s">
        <v>739</v>
      </c>
      <c r="M248" t="s">
        <v>739</v>
      </c>
      <c r="N248" t="s">
        <v>744</v>
      </c>
      <c r="O248" s="2">
        <v>3235000</v>
      </c>
      <c r="P248" s="2">
        <v>2409000</v>
      </c>
      <c r="Q248" s="2">
        <v>3018516</v>
      </c>
      <c r="R248" s="3">
        <v>1.044654170633694</v>
      </c>
      <c r="S248" s="5">
        <f t="shared" si="65"/>
        <v>100</v>
      </c>
      <c r="T248" s="11">
        <v>21.461187214611872</v>
      </c>
      <c r="U248" s="11">
        <v>1.8679950186799501</v>
      </c>
      <c r="V248" s="11">
        <v>12.37027812370278</v>
      </c>
      <c r="W248" s="11">
        <v>0</v>
      </c>
      <c r="X248" s="11">
        <v>16.853466168534663</v>
      </c>
      <c r="Y248" s="11">
        <v>6.7662930676629305</v>
      </c>
      <c r="Z248" s="11">
        <v>0.70568700705687004</v>
      </c>
      <c r="AA248" s="11">
        <v>1.5774180157741802</v>
      </c>
      <c r="AB248" s="11">
        <v>0.41511000415110011</v>
      </c>
      <c r="AC248" s="11">
        <v>11.374014113740142</v>
      </c>
      <c r="AD248" s="11"/>
      <c r="AE248" s="11">
        <v>0</v>
      </c>
      <c r="AF248" s="11">
        <v>2.4906600249066</v>
      </c>
      <c r="AG248" s="11"/>
      <c r="AH248" s="11">
        <v>24.076380240763804</v>
      </c>
      <c r="AI248" s="11"/>
      <c r="AJ248" s="11">
        <v>4.1511000415110001E-2</v>
      </c>
      <c r="AL248" s="11">
        <f t="shared" si="66"/>
        <v>12.37027812370278</v>
      </c>
      <c r="AM248" s="11">
        <f t="shared" si="67"/>
        <v>40.680780406807813</v>
      </c>
      <c r="AN248" s="11">
        <f t="shared" si="63"/>
        <v>99.999999999999986</v>
      </c>
      <c r="AO248" s="9">
        <v>28.488501452885011</v>
      </c>
      <c r="AP248" s="9">
        <v>0</v>
      </c>
      <c r="AQ248" s="9">
        <v>21.018887505188875</v>
      </c>
      <c r="AR248" s="9">
        <v>13.651473640514736</v>
      </c>
      <c r="AS248" s="9">
        <v>0</v>
      </c>
      <c r="AT248" s="9">
        <v>0</v>
      </c>
      <c r="AU248" s="9">
        <v>0.4421751764217518</v>
      </c>
      <c r="AV248" s="9">
        <v>0</v>
      </c>
      <c r="AW248" s="9">
        <v>11.965711913657119</v>
      </c>
      <c r="AX248" s="9">
        <v>10.438439186384391</v>
      </c>
      <c r="AY248" s="9">
        <v>7.8816521378165207</v>
      </c>
      <c r="AZ248" s="9">
        <v>0</v>
      </c>
      <c r="BA248" s="9">
        <v>0</v>
      </c>
      <c r="BB248" s="9">
        <v>1.5046492320464924</v>
      </c>
      <c r="BC248" s="9"/>
      <c r="BD248" s="9">
        <v>4.6085097550850973</v>
      </c>
      <c r="BF248" s="11">
        <f t="shared" si="68"/>
        <v>21.018887505188875</v>
      </c>
      <c r="BG248" s="11">
        <f t="shared" si="69"/>
        <v>0</v>
      </c>
      <c r="BH248" s="11">
        <f t="shared" si="70"/>
        <v>30.28580323785803</v>
      </c>
      <c r="BI248" s="11">
        <f t="shared" si="71"/>
        <v>6.1131589871315892</v>
      </c>
      <c r="BL248" t="s">
        <v>587</v>
      </c>
    </row>
    <row r="249" spans="1:64" x14ac:dyDescent="0.25">
      <c r="A249">
        <v>2015</v>
      </c>
      <c r="B249" t="s">
        <v>408</v>
      </c>
      <c r="C249" t="s">
        <v>28</v>
      </c>
      <c r="D249" s="15">
        <v>60607</v>
      </c>
      <c r="E249" t="s">
        <v>257</v>
      </c>
      <c r="F249" t="s">
        <v>816</v>
      </c>
      <c r="G249" t="s">
        <v>226</v>
      </c>
      <c r="I249" t="s">
        <v>736</v>
      </c>
      <c r="J249">
        <v>2009</v>
      </c>
      <c r="K249">
        <f t="shared" si="72"/>
        <v>6</v>
      </c>
      <c r="L249" t="s">
        <v>739</v>
      </c>
      <c r="M249" t="s">
        <v>739</v>
      </c>
      <c r="N249" t="s">
        <v>744</v>
      </c>
      <c r="AL249" s="11"/>
      <c r="AM249" s="11"/>
      <c r="AN249" s="11">
        <f t="shared" si="63"/>
        <v>0</v>
      </c>
      <c r="BF249" s="11"/>
      <c r="BG249" s="11"/>
      <c r="BH249" s="11"/>
      <c r="BI249" s="11"/>
    </row>
    <row r="250" spans="1:64" x14ac:dyDescent="0.25">
      <c r="A250">
        <v>2015</v>
      </c>
      <c r="B250" t="s">
        <v>429</v>
      </c>
      <c r="C250" t="s">
        <v>65</v>
      </c>
      <c r="D250" s="15">
        <v>12180</v>
      </c>
      <c r="E250" t="s">
        <v>261</v>
      </c>
      <c r="F250" t="s">
        <v>817</v>
      </c>
      <c r="G250" t="s">
        <v>224</v>
      </c>
      <c r="I250" t="s">
        <v>224</v>
      </c>
      <c r="J250">
        <v>2007</v>
      </c>
      <c r="K250">
        <f t="shared" si="72"/>
        <v>8</v>
      </c>
      <c r="L250" t="s">
        <v>739</v>
      </c>
      <c r="M250" t="s">
        <v>739</v>
      </c>
      <c r="N250" t="s">
        <v>746</v>
      </c>
      <c r="AL250" s="11"/>
      <c r="AM250" s="11"/>
      <c r="AN250" s="11">
        <f t="shared" si="63"/>
        <v>0</v>
      </c>
      <c r="BF250" s="11"/>
      <c r="BG250" s="11"/>
      <c r="BH250" s="11"/>
      <c r="BI250" s="11"/>
    </row>
    <row r="251" spans="1:64" x14ac:dyDescent="0.25">
      <c r="A251">
        <v>2015</v>
      </c>
      <c r="B251" t="s">
        <v>447</v>
      </c>
      <c r="C251" t="s">
        <v>29</v>
      </c>
      <c r="D251" s="15">
        <v>81039</v>
      </c>
      <c r="E251" t="s">
        <v>254</v>
      </c>
      <c r="F251" t="s">
        <v>818</v>
      </c>
      <c r="G251" t="s">
        <v>227</v>
      </c>
      <c r="I251" t="s">
        <v>733</v>
      </c>
      <c r="J251">
        <v>2007</v>
      </c>
      <c r="K251">
        <f t="shared" si="72"/>
        <v>8</v>
      </c>
      <c r="L251" t="s">
        <v>739</v>
      </c>
      <c r="M251" t="s">
        <v>739</v>
      </c>
      <c r="N251" t="s">
        <v>746</v>
      </c>
      <c r="O251" s="2">
        <v>350500</v>
      </c>
      <c r="P251" s="2">
        <v>290700</v>
      </c>
      <c r="S251" s="5">
        <f>SUM(T251:AJ251)</f>
        <v>99.999999999999986</v>
      </c>
      <c r="T251" s="11">
        <v>93.120055039559674</v>
      </c>
      <c r="U251" s="11">
        <v>0</v>
      </c>
      <c r="V251" s="11">
        <v>5.1599587203302368</v>
      </c>
      <c r="W251" s="11">
        <v>0</v>
      </c>
      <c r="X251" s="11">
        <v>0</v>
      </c>
      <c r="Y251" s="11">
        <v>1.0319917440660475</v>
      </c>
      <c r="Z251" s="11">
        <v>0</v>
      </c>
      <c r="AA251" s="11">
        <v>0</v>
      </c>
      <c r="AB251" s="11">
        <v>0</v>
      </c>
      <c r="AC251" s="11">
        <v>0.68799449604403162</v>
      </c>
      <c r="AD251" s="11"/>
      <c r="AE251" s="11">
        <v>0</v>
      </c>
      <c r="AF251" s="11">
        <v>0</v>
      </c>
      <c r="AG251" s="11">
        <v>0</v>
      </c>
      <c r="AH251" s="11">
        <v>0</v>
      </c>
      <c r="AI251" s="11">
        <v>0</v>
      </c>
      <c r="AJ251" s="11">
        <v>0</v>
      </c>
      <c r="AL251" s="11">
        <f>V251+W251</f>
        <v>5.1599587203302368</v>
      </c>
      <c r="AM251" s="11">
        <f>SUM(Z251:AF251)+AH251+AJ251</f>
        <v>0.68799449604403162</v>
      </c>
      <c r="AN251" s="11">
        <f t="shared" si="63"/>
        <v>0</v>
      </c>
      <c r="BF251" s="11"/>
      <c r="BG251" s="11"/>
      <c r="BH251" s="11"/>
      <c r="BI251" s="11"/>
    </row>
    <row r="252" spans="1:64" x14ac:dyDescent="0.25">
      <c r="A252">
        <v>2015</v>
      </c>
      <c r="B252" t="s">
        <v>457</v>
      </c>
      <c r="C252" t="s">
        <v>101</v>
      </c>
      <c r="D252" s="13">
        <v>1226</v>
      </c>
      <c r="E252" t="s">
        <v>258</v>
      </c>
      <c r="F252" t="s">
        <v>817</v>
      </c>
      <c r="G252" t="s">
        <v>230</v>
      </c>
      <c r="I252" t="s">
        <v>736</v>
      </c>
      <c r="J252">
        <v>2008</v>
      </c>
      <c r="K252">
        <f t="shared" si="72"/>
        <v>7</v>
      </c>
      <c r="L252" t="s">
        <v>739</v>
      </c>
      <c r="M252" t="s">
        <v>739</v>
      </c>
      <c r="N252" t="s">
        <v>746</v>
      </c>
      <c r="O252" s="2">
        <v>2000000</v>
      </c>
      <c r="P252" s="2">
        <v>1000000</v>
      </c>
      <c r="S252" s="5">
        <f>SUM(T252:AJ252)</f>
        <v>100</v>
      </c>
      <c r="T252" s="5">
        <v>40</v>
      </c>
      <c r="U252" s="5">
        <v>5</v>
      </c>
      <c r="V252" s="5">
        <v>5</v>
      </c>
      <c r="W252" s="5">
        <v>5</v>
      </c>
      <c r="X252" s="5">
        <v>15</v>
      </c>
      <c r="Y252" s="5">
        <v>5</v>
      </c>
      <c r="Z252" s="5">
        <v>5</v>
      </c>
      <c r="AA252" s="5">
        <v>10</v>
      </c>
      <c r="AB252" s="5">
        <v>5</v>
      </c>
      <c r="AC252" s="5">
        <v>0</v>
      </c>
      <c r="AD252" s="5"/>
      <c r="AE252" s="5">
        <v>5</v>
      </c>
      <c r="AF252" s="5">
        <v>0</v>
      </c>
      <c r="AG252" s="5"/>
      <c r="AH252" s="5">
        <v>0</v>
      </c>
      <c r="AI252" s="5"/>
      <c r="AJ252" s="5">
        <v>0</v>
      </c>
      <c r="AK252" s="5"/>
      <c r="AL252" s="11">
        <f>V252+W252</f>
        <v>10</v>
      </c>
      <c r="AM252" s="11">
        <f>SUM(Z252:AF252)+AH252+AJ252</f>
        <v>25</v>
      </c>
      <c r="AN252" s="11">
        <f t="shared" si="63"/>
        <v>0</v>
      </c>
      <c r="BF252" s="11"/>
      <c r="BG252" s="11"/>
      <c r="BH252" s="11"/>
      <c r="BI252" s="11"/>
    </row>
    <row r="253" spans="1:64" x14ac:dyDescent="0.25">
      <c r="A253">
        <v>2015</v>
      </c>
      <c r="B253" t="s">
        <v>454</v>
      </c>
      <c r="C253" t="s">
        <v>35</v>
      </c>
      <c r="D253" s="15">
        <v>21703</v>
      </c>
      <c r="E253" t="s">
        <v>260</v>
      </c>
      <c r="F253" t="s">
        <v>819</v>
      </c>
      <c r="G253" t="s">
        <v>226</v>
      </c>
      <c r="I253" t="s">
        <v>736</v>
      </c>
      <c r="J253">
        <v>2009</v>
      </c>
      <c r="K253">
        <f t="shared" si="72"/>
        <v>6</v>
      </c>
      <c r="L253" t="s">
        <v>739</v>
      </c>
      <c r="M253" t="s">
        <v>739</v>
      </c>
      <c r="N253" t="s">
        <v>745</v>
      </c>
      <c r="O253" s="2">
        <v>2169634</v>
      </c>
      <c r="P253" s="2">
        <v>2169633.94</v>
      </c>
      <c r="AL253" s="11"/>
      <c r="AM253" s="11"/>
      <c r="AN253" s="11">
        <f t="shared" si="63"/>
        <v>0</v>
      </c>
      <c r="BF253" s="11"/>
      <c r="BG253" s="11"/>
      <c r="BH253" s="11"/>
      <c r="BI253" s="11"/>
    </row>
    <row r="254" spans="1:64" x14ac:dyDescent="0.25">
      <c r="A254">
        <v>2015</v>
      </c>
      <c r="B254" t="s">
        <v>415</v>
      </c>
      <c r="C254" t="s">
        <v>21</v>
      </c>
      <c r="D254" s="15">
        <v>28516</v>
      </c>
      <c r="E254" t="s">
        <v>260</v>
      </c>
      <c r="F254" t="s">
        <v>819</v>
      </c>
      <c r="G254" t="s">
        <v>226</v>
      </c>
      <c r="I254" t="s">
        <v>736</v>
      </c>
      <c r="J254">
        <v>2009</v>
      </c>
      <c r="K254">
        <f t="shared" si="72"/>
        <v>6</v>
      </c>
      <c r="L254" t="s">
        <v>739</v>
      </c>
      <c r="M254" t="s">
        <v>739</v>
      </c>
      <c r="N254" t="s">
        <v>745</v>
      </c>
      <c r="AL254" s="11"/>
      <c r="AM254" s="11"/>
      <c r="AN254" s="11">
        <f t="shared" si="63"/>
        <v>0</v>
      </c>
      <c r="BF254" s="11"/>
      <c r="BG254" s="11"/>
      <c r="BH254" s="11"/>
      <c r="BI254" s="11"/>
    </row>
    <row r="255" spans="1:64" x14ac:dyDescent="0.25">
      <c r="A255">
        <v>2015</v>
      </c>
      <c r="B255" t="s">
        <v>428</v>
      </c>
      <c r="C255" t="s">
        <v>57</v>
      </c>
      <c r="D255" s="15">
        <v>23188</v>
      </c>
      <c r="E255" t="s">
        <v>260</v>
      </c>
      <c r="F255" t="s">
        <v>819</v>
      </c>
      <c r="G255" t="s">
        <v>226</v>
      </c>
      <c r="I255" t="s">
        <v>736</v>
      </c>
      <c r="J255">
        <v>2009</v>
      </c>
      <c r="K255">
        <f t="shared" si="72"/>
        <v>6</v>
      </c>
      <c r="L255" t="s">
        <v>739</v>
      </c>
      <c r="M255" t="s">
        <v>739</v>
      </c>
      <c r="N255" t="s">
        <v>746</v>
      </c>
      <c r="AL255" s="11"/>
      <c r="AM255" s="11"/>
      <c r="AN255" s="11">
        <f t="shared" si="63"/>
        <v>0</v>
      </c>
      <c r="BF255" s="11"/>
      <c r="BG255" s="11"/>
      <c r="BH255" s="11"/>
      <c r="BI255" s="11"/>
    </row>
    <row r="256" spans="1:64" x14ac:dyDescent="0.25">
      <c r="A256">
        <v>2015</v>
      </c>
      <c r="B256" t="s">
        <v>439</v>
      </c>
      <c r="C256" t="s">
        <v>21</v>
      </c>
      <c r="D256" s="15">
        <v>28403</v>
      </c>
      <c r="E256" t="s">
        <v>260</v>
      </c>
      <c r="F256" t="s">
        <v>819</v>
      </c>
      <c r="G256" t="s">
        <v>224</v>
      </c>
      <c r="I256" t="s">
        <v>224</v>
      </c>
      <c r="J256">
        <v>2009</v>
      </c>
      <c r="K256">
        <f t="shared" si="72"/>
        <v>6</v>
      </c>
      <c r="L256" t="s">
        <v>739</v>
      </c>
      <c r="M256" t="s">
        <v>739</v>
      </c>
      <c r="N256" t="s">
        <v>744</v>
      </c>
      <c r="O256" s="2">
        <v>270000</v>
      </c>
      <c r="P256" s="2">
        <v>270000</v>
      </c>
      <c r="AL256" s="11"/>
      <c r="AM256" s="11"/>
      <c r="AN256" s="11">
        <f t="shared" si="63"/>
        <v>0</v>
      </c>
      <c r="BF256" s="11"/>
      <c r="BG256" s="11"/>
      <c r="BH256" s="11"/>
      <c r="BI256" s="11"/>
    </row>
    <row r="257" spans="1:64" x14ac:dyDescent="0.25">
      <c r="A257">
        <v>2015</v>
      </c>
      <c r="B257" t="s">
        <v>412</v>
      </c>
      <c r="C257" t="s">
        <v>60</v>
      </c>
      <c r="D257" s="15">
        <v>29172</v>
      </c>
      <c r="E257" t="s">
        <v>260</v>
      </c>
      <c r="F257" t="s">
        <v>819</v>
      </c>
      <c r="G257" t="s">
        <v>735</v>
      </c>
      <c r="H257" t="s">
        <v>546</v>
      </c>
      <c r="I257" t="s">
        <v>733</v>
      </c>
      <c r="J257">
        <v>2009</v>
      </c>
      <c r="K257">
        <f t="shared" si="72"/>
        <v>6</v>
      </c>
      <c r="L257" t="s">
        <v>739</v>
      </c>
      <c r="M257" t="s">
        <v>739</v>
      </c>
      <c r="N257" t="s">
        <v>745</v>
      </c>
      <c r="AL257" s="11"/>
      <c r="AM257" s="11"/>
      <c r="AN257" s="11">
        <f t="shared" si="63"/>
        <v>0</v>
      </c>
      <c r="BF257" s="11"/>
      <c r="BG257" s="11"/>
      <c r="BH257" s="11"/>
      <c r="BI257" s="11"/>
    </row>
    <row r="258" spans="1:64" x14ac:dyDescent="0.25">
      <c r="A258">
        <v>2015</v>
      </c>
      <c r="B258" t="s">
        <v>418</v>
      </c>
      <c r="C258" t="s">
        <v>23</v>
      </c>
      <c r="D258" s="15">
        <v>63110</v>
      </c>
      <c r="E258" t="s">
        <v>255</v>
      </c>
      <c r="F258" t="s">
        <v>816</v>
      </c>
      <c r="G258" t="s">
        <v>226</v>
      </c>
      <c r="I258" t="s">
        <v>736</v>
      </c>
      <c r="J258">
        <v>2008</v>
      </c>
      <c r="K258">
        <f t="shared" si="72"/>
        <v>7</v>
      </c>
      <c r="L258" t="s">
        <v>739</v>
      </c>
      <c r="M258" t="s">
        <v>739</v>
      </c>
      <c r="N258" t="s">
        <v>745</v>
      </c>
      <c r="AL258" s="11"/>
      <c r="AM258" s="11"/>
      <c r="AN258" s="11">
        <f t="shared" ref="AN258:AN321" si="73">SUM(AO258:BD258)</f>
        <v>0</v>
      </c>
      <c r="BF258" s="11"/>
      <c r="BG258" s="11"/>
      <c r="BH258" s="11"/>
      <c r="BI258" s="11"/>
    </row>
    <row r="259" spans="1:64" x14ac:dyDescent="0.25">
      <c r="A259">
        <v>2015</v>
      </c>
      <c r="B259" t="s">
        <v>417</v>
      </c>
      <c r="C259" t="s">
        <v>545</v>
      </c>
      <c r="D259" s="15">
        <v>73108</v>
      </c>
      <c r="E259" t="s">
        <v>256</v>
      </c>
      <c r="F259" t="s">
        <v>819</v>
      </c>
      <c r="G259" t="s">
        <v>234</v>
      </c>
      <c r="H259" t="s">
        <v>547</v>
      </c>
      <c r="I259" t="s">
        <v>733</v>
      </c>
      <c r="J259">
        <v>2006</v>
      </c>
      <c r="K259">
        <f t="shared" si="72"/>
        <v>9</v>
      </c>
      <c r="L259" t="s">
        <v>739</v>
      </c>
      <c r="M259" t="s">
        <v>739</v>
      </c>
      <c r="N259" t="s">
        <v>745</v>
      </c>
      <c r="AL259" s="11"/>
      <c r="AM259" s="11"/>
      <c r="AN259" s="11">
        <f t="shared" si="73"/>
        <v>0</v>
      </c>
      <c r="BF259" s="11"/>
      <c r="BG259" s="11"/>
      <c r="BH259" s="11"/>
      <c r="BI259" s="11"/>
    </row>
    <row r="260" spans="1:64" x14ac:dyDescent="0.25">
      <c r="A260">
        <v>2015</v>
      </c>
      <c r="B260" t="s">
        <v>419</v>
      </c>
      <c r="C260" t="s">
        <v>33</v>
      </c>
      <c r="D260" s="15">
        <v>78676</v>
      </c>
      <c r="E260" t="s">
        <v>256</v>
      </c>
      <c r="F260" t="s">
        <v>819</v>
      </c>
      <c r="G260" t="s">
        <v>230</v>
      </c>
      <c r="I260" t="s">
        <v>736</v>
      </c>
      <c r="J260">
        <v>2008</v>
      </c>
      <c r="K260">
        <f t="shared" si="72"/>
        <v>7</v>
      </c>
      <c r="L260" t="s">
        <v>739</v>
      </c>
      <c r="M260" t="s">
        <v>739</v>
      </c>
      <c r="N260" t="s">
        <v>745</v>
      </c>
      <c r="AL260" s="11"/>
      <c r="AM260" s="11"/>
      <c r="AN260" s="11">
        <f t="shared" si="73"/>
        <v>0</v>
      </c>
      <c r="BF260" s="11"/>
      <c r="BG260" s="11"/>
      <c r="BH260" s="11"/>
      <c r="BI260" s="11"/>
    </row>
    <row r="261" spans="1:64" x14ac:dyDescent="0.25">
      <c r="A261">
        <v>2015</v>
      </c>
      <c r="B261" t="s">
        <v>432</v>
      </c>
      <c r="C261" t="s">
        <v>28</v>
      </c>
      <c r="D261" s="15">
        <v>61104</v>
      </c>
      <c r="E261" t="s">
        <v>257</v>
      </c>
      <c r="F261" t="s">
        <v>816</v>
      </c>
      <c r="G261" t="s">
        <v>224</v>
      </c>
      <c r="I261" t="s">
        <v>224</v>
      </c>
      <c r="N261" t="s">
        <v>746</v>
      </c>
      <c r="O261" s="2">
        <v>7000</v>
      </c>
      <c r="P261" s="2">
        <v>7000</v>
      </c>
      <c r="S261" s="5">
        <f>SUM(T261:AJ261)</f>
        <v>100</v>
      </c>
      <c r="T261" s="11">
        <v>94.285714285714278</v>
      </c>
      <c r="U261" s="11">
        <v>0</v>
      </c>
      <c r="V261" s="11">
        <v>0</v>
      </c>
      <c r="W261" s="11">
        <v>0</v>
      </c>
      <c r="X261" s="11">
        <v>0</v>
      </c>
      <c r="Y261" s="11">
        <v>0</v>
      </c>
      <c r="Z261" s="11">
        <v>2.8571428571428572</v>
      </c>
      <c r="AA261" s="11">
        <v>0</v>
      </c>
      <c r="AB261" s="11">
        <v>0</v>
      </c>
      <c r="AC261" s="11">
        <v>0</v>
      </c>
      <c r="AD261" s="11"/>
      <c r="AE261" s="11">
        <v>0</v>
      </c>
      <c r="AF261" s="11">
        <v>2.8571428571428572</v>
      </c>
      <c r="AG261" s="11"/>
      <c r="AH261" s="11">
        <v>0</v>
      </c>
      <c r="AI261" s="11">
        <v>0</v>
      </c>
      <c r="AJ261" s="11">
        <v>0</v>
      </c>
      <c r="AL261" s="11">
        <f>V261+W261</f>
        <v>0</v>
      </c>
      <c r="AM261" s="11">
        <f>SUM(Z261:AF261)+AH261+AJ261</f>
        <v>5.7142857142857144</v>
      </c>
      <c r="AN261" s="11">
        <f t="shared" si="73"/>
        <v>100</v>
      </c>
      <c r="AO261" s="9">
        <v>100</v>
      </c>
      <c r="AP261" s="9">
        <v>0</v>
      </c>
      <c r="AQ261" s="9">
        <v>0</v>
      </c>
      <c r="AR261" s="9">
        <v>0</v>
      </c>
      <c r="AS261" s="9">
        <v>0</v>
      </c>
      <c r="AT261" s="9">
        <v>0</v>
      </c>
      <c r="AU261" s="9">
        <v>0</v>
      </c>
      <c r="AV261" s="9">
        <v>0</v>
      </c>
      <c r="AW261" s="9">
        <v>0</v>
      </c>
      <c r="AX261" s="9">
        <v>0</v>
      </c>
      <c r="AY261" s="9">
        <v>0</v>
      </c>
      <c r="AZ261" s="9">
        <v>0</v>
      </c>
      <c r="BA261" s="9">
        <v>0</v>
      </c>
      <c r="BB261" s="9">
        <v>0</v>
      </c>
      <c r="BC261" s="9"/>
      <c r="BD261" s="9">
        <v>0</v>
      </c>
      <c r="BF261" s="11">
        <f>SUM(AP261:AQ261)</f>
        <v>0</v>
      </c>
      <c r="BG261" s="11">
        <f>SUM(AS261:AT261)</f>
        <v>0</v>
      </c>
      <c r="BH261" s="11">
        <f>SUM(AV261:BA261)</f>
        <v>0</v>
      </c>
      <c r="BI261" s="11">
        <f>SUM(BB261+BD261)</f>
        <v>0</v>
      </c>
      <c r="BL261" t="s">
        <v>586</v>
      </c>
    </row>
    <row r="262" spans="1:64" x14ac:dyDescent="0.25">
      <c r="A262">
        <v>2015</v>
      </c>
      <c r="B262" t="s">
        <v>394</v>
      </c>
      <c r="C262" t="s">
        <v>32</v>
      </c>
      <c r="D262" s="15">
        <v>90087</v>
      </c>
      <c r="E262" t="s">
        <v>253</v>
      </c>
      <c r="F262" t="s">
        <v>818</v>
      </c>
      <c r="G262" t="s">
        <v>224</v>
      </c>
      <c r="I262" t="s">
        <v>224</v>
      </c>
      <c r="N262" t="s">
        <v>746</v>
      </c>
      <c r="AL262" s="11"/>
      <c r="AM262" s="11"/>
      <c r="AN262" s="11">
        <f t="shared" si="73"/>
        <v>0</v>
      </c>
      <c r="BF262" s="11"/>
      <c r="BG262" s="11"/>
      <c r="BH262" s="11"/>
      <c r="BI262" s="11"/>
    </row>
    <row r="263" spans="1:64" x14ac:dyDescent="0.25">
      <c r="A263">
        <v>2017</v>
      </c>
      <c r="B263" t="s">
        <v>312</v>
      </c>
      <c r="C263" s="1" t="s">
        <v>80</v>
      </c>
      <c r="D263" s="16">
        <v>45208</v>
      </c>
      <c r="E263" t="s">
        <v>257</v>
      </c>
      <c r="F263" t="s">
        <v>816</v>
      </c>
      <c r="G263" t="s">
        <v>230</v>
      </c>
      <c r="I263" t="s">
        <v>736</v>
      </c>
      <c r="J263">
        <v>2015</v>
      </c>
      <c r="K263">
        <f t="shared" ref="K263:K294" si="74">2017-J263</f>
        <v>2</v>
      </c>
      <c r="L263" t="s">
        <v>737</v>
      </c>
      <c r="M263" t="s">
        <v>737</v>
      </c>
      <c r="N263" t="s">
        <v>746</v>
      </c>
      <c r="O263" s="2">
        <v>380000</v>
      </c>
      <c r="P263" s="2">
        <v>380000</v>
      </c>
      <c r="Q263" s="2">
        <v>310000</v>
      </c>
      <c r="R263" s="3">
        <v>0.81578947368421051</v>
      </c>
      <c r="S263" s="5">
        <f t="shared" ref="S263:S270" si="75">SUM(T263:AJ263)</f>
        <v>100</v>
      </c>
      <c r="T263" s="5">
        <v>80</v>
      </c>
      <c r="U263" s="5">
        <v>0</v>
      </c>
      <c r="V263" s="5">
        <v>10</v>
      </c>
      <c r="W263" s="5">
        <v>0</v>
      </c>
      <c r="X263" s="5">
        <v>3</v>
      </c>
      <c r="Y263" s="5">
        <v>3</v>
      </c>
      <c r="Z263" s="5">
        <v>1</v>
      </c>
      <c r="AA263" s="5">
        <v>1</v>
      </c>
      <c r="AB263" s="5">
        <v>0</v>
      </c>
      <c r="AC263" s="5">
        <v>2</v>
      </c>
      <c r="AD263" s="5">
        <v>0</v>
      </c>
      <c r="AE263" s="5">
        <v>0</v>
      </c>
      <c r="AF263" s="5">
        <v>0</v>
      </c>
      <c r="AG263" s="5"/>
      <c r="AH263" s="5">
        <v>0</v>
      </c>
      <c r="AI263" s="5"/>
      <c r="AJ263" s="5">
        <v>0</v>
      </c>
      <c r="AK263" s="5"/>
      <c r="AL263" s="11">
        <f t="shared" ref="AL263:AL270" si="76">V263+W263</f>
        <v>10</v>
      </c>
      <c r="AM263" s="11">
        <f t="shared" ref="AM263:AM270" si="77">SUM(Z263:AF263)+AH263+AJ263</f>
        <v>4</v>
      </c>
      <c r="AN263" s="11">
        <f t="shared" si="73"/>
        <v>100</v>
      </c>
      <c r="AO263" s="11">
        <v>6</v>
      </c>
      <c r="AP263" s="11">
        <v>0</v>
      </c>
      <c r="AQ263" s="11">
        <v>2</v>
      </c>
      <c r="AR263" s="11">
        <v>92</v>
      </c>
      <c r="AS263" s="11">
        <v>0</v>
      </c>
      <c r="AU263" s="11">
        <v>0</v>
      </c>
      <c r="AV263" s="11">
        <v>0</v>
      </c>
      <c r="AW263" s="11">
        <v>0</v>
      </c>
      <c r="AX263" s="11">
        <v>0</v>
      </c>
      <c r="AY263" s="11">
        <v>0</v>
      </c>
      <c r="AZ263" s="11">
        <v>0</v>
      </c>
      <c r="BB263" s="11">
        <v>0</v>
      </c>
      <c r="BD263" s="11">
        <v>0</v>
      </c>
      <c r="BF263" s="11">
        <f t="shared" ref="BF263:BF270" si="78">SUM(AP263:AQ263)</f>
        <v>2</v>
      </c>
      <c r="BG263" s="11">
        <f t="shared" ref="BG263:BG270" si="79">SUM(AS263:AT263)</f>
        <v>0</v>
      </c>
      <c r="BH263" s="11">
        <f t="shared" ref="BH263:BH270" si="80">SUM(AV263:BA263)</f>
        <v>0</v>
      </c>
      <c r="BI263" s="11">
        <f t="shared" ref="BI263:BI270" si="81">SUM(BB263+BD263)</f>
        <v>0</v>
      </c>
      <c r="BL263" t="s">
        <v>588</v>
      </c>
    </row>
    <row r="264" spans="1:64" x14ac:dyDescent="0.25">
      <c r="A264">
        <v>2017</v>
      </c>
      <c r="B264" t="s">
        <v>318</v>
      </c>
      <c r="C264" s="1" t="s">
        <v>40</v>
      </c>
      <c r="D264" s="16">
        <v>49001</v>
      </c>
      <c r="E264" t="s">
        <v>257</v>
      </c>
      <c r="F264" t="s">
        <v>816</v>
      </c>
      <c r="G264" t="s">
        <v>735</v>
      </c>
      <c r="I264" t="s">
        <v>733</v>
      </c>
      <c r="J264">
        <v>2016</v>
      </c>
      <c r="K264">
        <f t="shared" si="74"/>
        <v>1</v>
      </c>
      <c r="L264" t="s">
        <v>737</v>
      </c>
      <c r="M264" t="s">
        <v>737</v>
      </c>
      <c r="N264" t="s">
        <v>744</v>
      </c>
      <c r="O264" s="2">
        <v>6394.28</v>
      </c>
      <c r="P264" s="2">
        <v>6394.28</v>
      </c>
      <c r="Q264" s="2">
        <v>5342.55</v>
      </c>
      <c r="R264" s="3">
        <v>0.83552018366414993</v>
      </c>
      <c r="S264" s="5">
        <f t="shared" si="75"/>
        <v>100</v>
      </c>
      <c r="T264" s="5">
        <v>100</v>
      </c>
      <c r="U264" s="5">
        <v>0</v>
      </c>
      <c r="V264" s="5">
        <v>0</v>
      </c>
      <c r="W264" s="5">
        <v>0</v>
      </c>
      <c r="X264" s="5">
        <v>0</v>
      </c>
      <c r="Y264" s="5">
        <v>0</v>
      </c>
      <c r="Z264" s="5">
        <v>0</v>
      </c>
      <c r="AA264" s="5">
        <v>0</v>
      </c>
      <c r="AB264" s="5">
        <v>0</v>
      </c>
      <c r="AC264" s="5">
        <v>0</v>
      </c>
      <c r="AD264" s="5">
        <v>0</v>
      </c>
      <c r="AE264" s="5">
        <v>0</v>
      </c>
      <c r="AF264" s="5">
        <v>0</v>
      </c>
      <c r="AG264" s="5"/>
      <c r="AH264" s="5">
        <v>0</v>
      </c>
      <c r="AI264" s="5"/>
      <c r="AJ264" s="5">
        <v>0</v>
      </c>
      <c r="AK264" s="5"/>
      <c r="AL264" s="11">
        <f t="shared" si="76"/>
        <v>0</v>
      </c>
      <c r="AM264" s="11">
        <f t="shared" si="77"/>
        <v>0</v>
      </c>
      <c r="AN264" s="11">
        <f t="shared" si="73"/>
        <v>100</v>
      </c>
      <c r="AO264" s="11">
        <v>0</v>
      </c>
      <c r="AP264" s="11">
        <v>0</v>
      </c>
      <c r="AQ264" s="11">
        <v>0</v>
      </c>
      <c r="AR264" s="11">
        <v>0</v>
      </c>
      <c r="AS264" s="11">
        <v>0</v>
      </c>
      <c r="AT264" s="11" t="s">
        <v>243</v>
      </c>
      <c r="AU264" s="11">
        <v>0</v>
      </c>
      <c r="AV264" s="11">
        <v>0</v>
      </c>
      <c r="AW264" s="11">
        <v>0</v>
      </c>
      <c r="AX264" s="11">
        <v>41.547758308988655</v>
      </c>
      <c r="AY264" s="11">
        <v>58.452241691011345</v>
      </c>
      <c r="AZ264" s="11">
        <v>0</v>
      </c>
      <c r="BA264" s="11" t="s">
        <v>243</v>
      </c>
      <c r="BB264" s="11">
        <v>0</v>
      </c>
      <c r="BD264" s="11">
        <v>0</v>
      </c>
      <c r="BF264" s="11">
        <f t="shared" si="78"/>
        <v>0</v>
      </c>
      <c r="BG264" s="11">
        <f t="shared" si="79"/>
        <v>0</v>
      </c>
      <c r="BH264" s="11">
        <f t="shared" si="80"/>
        <v>100</v>
      </c>
      <c r="BI264" s="11">
        <f t="shared" si="81"/>
        <v>0</v>
      </c>
      <c r="BL264" t="s">
        <v>587</v>
      </c>
    </row>
    <row r="265" spans="1:64" x14ac:dyDescent="0.25">
      <c r="A265">
        <v>2017</v>
      </c>
      <c r="B265" t="s">
        <v>310</v>
      </c>
      <c r="C265" s="1" t="s">
        <v>80</v>
      </c>
      <c r="D265" s="16">
        <v>43615</v>
      </c>
      <c r="E265" t="s">
        <v>257</v>
      </c>
      <c r="F265" t="s">
        <v>816</v>
      </c>
      <c r="G265" t="s">
        <v>224</v>
      </c>
      <c r="I265" t="s">
        <v>224</v>
      </c>
      <c r="J265">
        <v>2016</v>
      </c>
      <c r="K265">
        <f t="shared" si="74"/>
        <v>1</v>
      </c>
      <c r="L265" t="s">
        <v>737</v>
      </c>
      <c r="M265" t="s">
        <v>737</v>
      </c>
      <c r="N265" t="s">
        <v>744</v>
      </c>
      <c r="O265" s="2">
        <v>7100</v>
      </c>
      <c r="Q265" s="2">
        <v>51000</v>
      </c>
      <c r="R265" s="3">
        <v>7.183098591549296</v>
      </c>
      <c r="S265" s="5">
        <f t="shared" si="75"/>
        <v>100</v>
      </c>
      <c r="T265" s="5">
        <v>100</v>
      </c>
      <c r="U265" s="5">
        <v>0</v>
      </c>
      <c r="V265" s="5">
        <v>0</v>
      </c>
      <c r="W265" s="5">
        <v>0</v>
      </c>
      <c r="X265" s="5">
        <v>0</v>
      </c>
      <c r="Y265" s="5">
        <v>0</v>
      </c>
      <c r="Z265" s="5">
        <v>0</v>
      </c>
      <c r="AA265" s="5">
        <v>0</v>
      </c>
      <c r="AB265" s="5">
        <v>0</v>
      </c>
      <c r="AC265" s="5">
        <v>0</v>
      </c>
      <c r="AD265" s="5">
        <v>0</v>
      </c>
      <c r="AE265" s="5">
        <v>0</v>
      </c>
      <c r="AF265" s="5">
        <v>0</v>
      </c>
      <c r="AG265" s="5"/>
      <c r="AH265" s="5">
        <v>0</v>
      </c>
      <c r="AI265" s="5"/>
      <c r="AJ265" s="5">
        <v>0</v>
      </c>
      <c r="AK265" s="5"/>
      <c r="AL265" s="11">
        <f t="shared" si="76"/>
        <v>0</v>
      </c>
      <c r="AM265" s="11">
        <f t="shared" si="77"/>
        <v>0</v>
      </c>
      <c r="AN265" s="11">
        <f t="shared" si="73"/>
        <v>100</v>
      </c>
      <c r="AO265" s="11">
        <v>0</v>
      </c>
      <c r="AP265" s="11">
        <v>0</v>
      </c>
      <c r="AQ265" s="11">
        <v>0</v>
      </c>
      <c r="AR265" s="11">
        <v>0</v>
      </c>
      <c r="AS265" s="11">
        <v>100</v>
      </c>
      <c r="AU265" s="11">
        <v>0</v>
      </c>
      <c r="AV265" s="11">
        <v>0</v>
      </c>
      <c r="AW265" s="11">
        <v>0</v>
      </c>
      <c r="AX265" s="11">
        <v>0</v>
      </c>
      <c r="AY265" s="11">
        <v>0</v>
      </c>
      <c r="AZ265" s="11">
        <v>0</v>
      </c>
      <c r="BB265" s="11">
        <v>0</v>
      </c>
      <c r="BD265" s="11">
        <v>0</v>
      </c>
      <c r="BF265" s="11">
        <f t="shared" si="78"/>
        <v>0</v>
      </c>
      <c r="BG265" s="11">
        <f t="shared" si="79"/>
        <v>100</v>
      </c>
      <c r="BH265" s="11">
        <f t="shared" si="80"/>
        <v>0</v>
      </c>
      <c r="BI265" s="11">
        <f t="shared" si="81"/>
        <v>0</v>
      </c>
      <c r="BL265" t="s">
        <v>586</v>
      </c>
    </row>
    <row r="266" spans="1:64" x14ac:dyDescent="0.25">
      <c r="A266">
        <v>2017</v>
      </c>
      <c r="B266" t="s">
        <v>306</v>
      </c>
      <c r="C266" s="1" t="s">
        <v>32</v>
      </c>
      <c r="D266" s="16">
        <v>93721</v>
      </c>
      <c r="E266" t="s">
        <v>253</v>
      </c>
      <c r="F266" t="s">
        <v>818</v>
      </c>
      <c r="G266" t="s">
        <v>225</v>
      </c>
      <c r="I266" t="s">
        <v>736</v>
      </c>
      <c r="J266">
        <v>2015</v>
      </c>
      <c r="K266">
        <f t="shared" si="74"/>
        <v>2</v>
      </c>
      <c r="L266" t="s">
        <v>737</v>
      </c>
      <c r="M266" t="s">
        <v>737</v>
      </c>
      <c r="N266" t="s">
        <v>746</v>
      </c>
      <c r="O266" s="2">
        <v>611000</v>
      </c>
      <c r="P266" s="2">
        <v>611000</v>
      </c>
      <c r="Q266" s="2">
        <v>955000</v>
      </c>
      <c r="R266" s="3">
        <v>1.5630114566284778</v>
      </c>
      <c r="S266" s="5">
        <f t="shared" si="75"/>
        <v>100</v>
      </c>
      <c r="T266" s="5">
        <v>90</v>
      </c>
      <c r="U266" s="5">
        <v>1</v>
      </c>
      <c r="V266" s="5">
        <v>1</v>
      </c>
      <c r="W266" s="5">
        <v>0</v>
      </c>
      <c r="X266" s="5">
        <v>0</v>
      </c>
      <c r="Y266" s="5">
        <v>5</v>
      </c>
      <c r="Z266" s="5">
        <v>0</v>
      </c>
      <c r="AA266" s="5">
        <v>0</v>
      </c>
      <c r="AB266" s="5">
        <v>1</v>
      </c>
      <c r="AC266" s="5">
        <v>2</v>
      </c>
      <c r="AD266" s="5">
        <v>0</v>
      </c>
      <c r="AE266" s="5">
        <v>0</v>
      </c>
      <c r="AF266" s="5">
        <v>0</v>
      </c>
      <c r="AG266" s="5"/>
      <c r="AH266" s="5">
        <v>0</v>
      </c>
      <c r="AI266" s="5"/>
      <c r="AJ266" s="5">
        <v>0</v>
      </c>
      <c r="AK266" s="5"/>
      <c r="AL266" s="11">
        <f t="shared" si="76"/>
        <v>1</v>
      </c>
      <c r="AM266" s="11">
        <f t="shared" si="77"/>
        <v>3</v>
      </c>
      <c r="AN266" s="11">
        <f t="shared" si="73"/>
        <v>100</v>
      </c>
      <c r="AO266" s="11">
        <v>66</v>
      </c>
      <c r="AP266" s="11">
        <v>0</v>
      </c>
      <c r="AQ266" s="11">
        <v>5</v>
      </c>
      <c r="AR266" s="11">
        <v>10</v>
      </c>
      <c r="AS266" s="11">
        <v>0</v>
      </c>
      <c r="AU266" s="11">
        <v>0</v>
      </c>
      <c r="AV266" s="11">
        <v>0</v>
      </c>
      <c r="AW266" s="11">
        <v>0</v>
      </c>
      <c r="AX266" s="11">
        <v>10</v>
      </c>
      <c r="AY266" s="11">
        <v>3</v>
      </c>
      <c r="AZ266" s="11">
        <v>0</v>
      </c>
      <c r="BB266" s="11">
        <v>6</v>
      </c>
      <c r="BD266" s="11">
        <v>0</v>
      </c>
      <c r="BF266" s="11">
        <f t="shared" si="78"/>
        <v>5</v>
      </c>
      <c r="BG266" s="11">
        <f t="shared" si="79"/>
        <v>0</v>
      </c>
      <c r="BH266" s="11">
        <f t="shared" si="80"/>
        <v>13</v>
      </c>
      <c r="BI266" s="11">
        <f t="shared" si="81"/>
        <v>6</v>
      </c>
      <c r="BL266" t="s">
        <v>586</v>
      </c>
    </row>
    <row r="267" spans="1:64" x14ac:dyDescent="0.25">
      <c r="A267">
        <v>2017</v>
      </c>
      <c r="B267" t="s">
        <v>308</v>
      </c>
      <c r="C267" s="1" t="s">
        <v>24</v>
      </c>
      <c r="D267" s="16">
        <v>99603</v>
      </c>
      <c r="E267" t="s">
        <v>253</v>
      </c>
      <c r="F267" t="s">
        <v>818</v>
      </c>
      <c r="G267" t="s">
        <v>224</v>
      </c>
      <c r="I267" t="s">
        <v>224</v>
      </c>
      <c r="J267">
        <v>2016</v>
      </c>
      <c r="K267">
        <f t="shared" si="74"/>
        <v>1</v>
      </c>
      <c r="L267" t="s">
        <v>737</v>
      </c>
      <c r="M267" t="s">
        <v>737</v>
      </c>
      <c r="N267" t="s">
        <v>745</v>
      </c>
      <c r="O267" s="2">
        <v>29000</v>
      </c>
      <c r="P267" s="2">
        <v>19500</v>
      </c>
      <c r="Q267" s="2">
        <v>38000</v>
      </c>
      <c r="R267" s="3">
        <v>1.3103448275862069</v>
      </c>
      <c r="S267" s="5">
        <f t="shared" si="75"/>
        <v>100</v>
      </c>
      <c r="T267" s="5">
        <v>66.933333333333337</v>
      </c>
      <c r="U267" s="5">
        <v>0</v>
      </c>
      <c r="V267" s="5">
        <v>10.76923076923077</v>
      </c>
      <c r="W267" s="5">
        <v>7.8051282051282049</v>
      </c>
      <c r="X267" s="5">
        <v>0</v>
      </c>
      <c r="Y267" s="5">
        <v>9.8000000000000007</v>
      </c>
      <c r="Z267" s="5">
        <v>0</v>
      </c>
      <c r="AA267" s="5">
        <v>0</v>
      </c>
      <c r="AB267" s="5">
        <v>0</v>
      </c>
      <c r="AC267" s="5">
        <v>1.0256410256410255</v>
      </c>
      <c r="AD267" s="5">
        <v>0</v>
      </c>
      <c r="AE267" s="5">
        <v>2.5641025641025639</v>
      </c>
      <c r="AF267" s="5">
        <v>0</v>
      </c>
      <c r="AG267" s="5"/>
      <c r="AH267" s="5">
        <v>0</v>
      </c>
      <c r="AI267" s="5"/>
      <c r="AJ267" s="5">
        <v>1.1025641025641024</v>
      </c>
      <c r="AK267" s="5"/>
      <c r="AL267" s="11">
        <f t="shared" si="76"/>
        <v>18.574358974358976</v>
      </c>
      <c r="AM267" s="11">
        <f t="shared" si="77"/>
        <v>4.6923076923076916</v>
      </c>
      <c r="AN267" s="11">
        <f t="shared" si="73"/>
        <v>100</v>
      </c>
      <c r="AO267" s="11">
        <v>102.56410256410255</v>
      </c>
      <c r="AP267" s="11">
        <v>0</v>
      </c>
      <c r="AQ267" s="11">
        <v>0</v>
      </c>
      <c r="AR267" s="11">
        <v>10.256410256410255</v>
      </c>
      <c r="AS267" s="11">
        <v>0</v>
      </c>
      <c r="AU267" s="11">
        <v>0</v>
      </c>
      <c r="AV267" s="11">
        <v>0</v>
      </c>
      <c r="AW267" s="11">
        <v>0</v>
      </c>
      <c r="AX267" s="11">
        <v>0</v>
      </c>
      <c r="AY267" s="11">
        <v>0</v>
      </c>
      <c r="AZ267" s="11">
        <v>0</v>
      </c>
      <c r="BA267" s="11" t="s">
        <v>243</v>
      </c>
      <c r="BB267" s="11">
        <v>0</v>
      </c>
      <c r="BD267" s="11">
        <v>-12.820512820512819</v>
      </c>
      <c r="BF267" s="11">
        <f t="shared" si="78"/>
        <v>0</v>
      </c>
      <c r="BG267" s="11">
        <f t="shared" si="79"/>
        <v>0</v>
      </c>
      <c r="BH267" s="11">
        <f t="shared" si="80"/>
        <v>0</v>
      </c>
      <c r="BI267" s="11">
        <f t="shared" si="81"/>
        <v>-12.820512820512819</v>
      </c>
      <c r="BL267" t="s">
        <v>586</v>
      </c>
    </row>
    <row r="268" spans="1:64" x14ac:dyDescent="0.25">
      <c r="A268">
        <v>2017</v>
      </c>
      <c r="B268" t="s">
        <v>297</v>
      </c>
      <c r="C268" s="1" t="s">
        <v>215</v>
      </c>
      <c r="D268" s="16">
        <v>70117</v>
      </c>
      <c r="E268" t="s">
        <v>256</v>
      </c>
      <c r="F268" t="s">
        <v>819</v>
      </c>
      <c r="G268" t="s">
        <v>224</v>
      </c>
      <c r="I268" t="s">
        <v>224</v>
      </c>
      <c r="J268">
        <v>2015</v>
      </c>
      <c r="K268">
        <f t="shared" si="74"/>
        <v>2</v>
      </c>
      <c r="L268" t="s">
        <v>737</v>
      </c>
      <c r="M268" t="s">
        <v>737</v>
      </c>
      <c r="N268" t="s">
        <v>744</v>
      </c>
      <c r="O268" s="2">
        <v>300000</v>
      </c>
      <c r="P268" s="2">
        <v>36000</v>
      </c>
      <c r="Q268" s="2">
        <v>280000</v>
      </c>
      <c r="R268" s="3">
        <v>0.93333333333333335</v>
      </c>
      <c r="S268" s="5">
        <f t="shared" si="75"/>
        <v>100</v>
      </c>
      <c r="T268" s="5">
        <v>55</v>
      </c>
      <c r="U268" s="5">
        <v>0</v>
      </c>
      <c r="V268" s="5">
        <v>0</v>
      </c>
      <c r="W268" s="5">
        <v>30</v>
      </c>
      <c r="X268" s="5">
        <v>0</v>
      </c>
      <c r="Y268" s="5">
        <v>5</v>
      </c>
      <c r="Z268" s="5">
        <v>0</v>
      </c>
      <c r="AA268" s="5">
        <v>5</v>
      </c>
      <c r="AB268" s="5">
        <v>0</v>
      </c>
      <c r="AC268" s="5">
        <v>5</v>
      </c>
      <c r="AD268" s="5">
        <v>0</v>
      </c>
      <c r="AE268" s="5">
        <v>0</v>
      </c>
      <c r="AF268" s="5">
        <v>0</v>
      </c>
      <c r="AG268" s="5"/>
      <c r="AH268" s="5">
        <v>0</v>
      </c>
      <c r="AI268" s="5"/>
      <c r="AJ268" s="5">
        <v>0</v>
      </c>
      <c r="AK268" s="5"/>
      <c r="AL268" s="11">
        <f t="shared" si="76"/>
        <v>30</v>
      </c>
      <c r="AM268" s="11">
        <f t="shared" si="77"/>
        <v>10</v>
      </c>
      <c r="AN268" s="11">
        <f t="shared" si="73"/>
        <v>100</v>
      </c>
      <c r="AO268" s="11">
        <v>96</v>
      </c>
      <c r="AP268" s="11">
        <v>2</v>
      </c>
      <c r="AQ268" s="11">
        <v>2</v>
      </c>
      <c r="AR268" s="11">
        <v>0</v>
      </c>
      <c r="AS268" s="11">
        <v>0</v>
      </c>
      <c r="AU268" s="11">
        <v>0</v>
      </c>
      <c r="AV268" s="11">
        <v>0</v>
      </c>
      <c r="AW268" s="11">
        <v>0</v>
      </c>
      <c r="AX268" s="11">
        <v>0</v>
      </c>
      <c r="AY268" s="11">
        <v>0</v>
      </c>
      <c r="AZ268" s="11">
        <v>0</v>
      </c>
      <c r="BB268" s="11">
        <v>0</v>
      </c>
      <c r="BD268" s="11">
        <v>0</v>
      </c>
      <c r="BF268" s="11">
        <f t="shared" si="78"/>
        <v>4</v>
      </c>
      <c r="BG268" s="11">
        <f t="shared" si="79"/>
        <v>0</v>
      </c>
      <c r="BH268" s="11">
        <f t="shared" si="80"/>
        <v>0</v>
      </c>
      <c r="BI268" s="11">
        <f t="shared" si="81"/>
        <v>0</v>
      </c>
      <c r="BL268" t="s">
        <v>586</v>
      </c>
    </row>
    <row r="269" spans="1:64" x14ac:dyDescent="0.25">
      <c r="A269">
        <v>2017</v>
      </c>
      <c r="B269" t="s">
        <v>307</v>
      </c>
      <c r="C269" s="1" t="s">
        <v>33</v>
      </c>
      <c r="D269" s="16">
        <v>75201</v>
      </c>
      <c r="E269" t="s">
        <v>256</v>
      </c>
      <c r="F269" t="s">
        <v>819</v>
      </c>
      <c r="G269" t="s">
        <v>224</v>
      </c>
      <c r="I269" t="s">
        <v>224</v>
      </c>
      <c r="J269">
        <v>2015</v>
      </c>
      <c r="K269">
        <f t="shared" si="74"/>
        <v>2</v>
      </c>
      <c r="L269" t="s">
        <v>737</v>
      </c>
      <c r="M269" t="s">
        <v>737</v>
      </c>
      <c r="N269" t="s">
        <v>744</v>
      </c>
      <c r="O269" s="2">
        <v>20193</v>
      </c>
      <c r="P269" s="2">
        <v>20193</v>
      </c>
      <c r="Q269" s="2">
        <v>70955</v>
      </c>
      <c r="R269" s="3">
        <v>3.5138414301985836</v>
      </c>
      <c r="S269" s="5">
        <f t="shared" si="75"/>
        <v>99.999999999999986</v>
      </c>
      <c r="T269" s="5">
        <v>86.31803100084187</v>
      </c>
      <c r="U269" s="5">
        <v>0</v>
      </c>
      <c r="V269" s="5">
        <v>0.75174565443470509</v>
      </c>
      <c r="W269" s="5">
        <v>0</v>
      </c>
      <c r="X269" s="5">
        <v>0</v>
      </c>
      <c r="Y269" s="5">
        <v>12.509285395929282</v>
      </c>
      <c r="Z269" s="5">
        <v>0</v>
      </c>
      <c r="AA269" s="5">
        <v>0</v>
      </c>
      <c r="AB269" s="5">
        <v>0</v>
      </c>
      <c r="AC269" s="5">
        <v>0.4209379487941366</v>
      </c>
      <c r="AD269" s="5">
        <v>0</v>
      </c>
      <c r="AE269" s="5">
        <v>0</v>
      </c>
      <c r="AF269" s="5">
        <v>0</v>
      </c>
      <c r="AG269" s="5"/>
      <c r="AH269" s="5">
        <v>0</v>
      </c>
      <c r="AI269" s="5"/>
      <c r="AJ269" s="5">
        <v>0</v>
      </c>
      <c r="AK269" s="5"/>
      <c r="AL269" s="11">
        <f t="shared" si="76"/>
        <v>0.75174565443470509</v>
      </c>
      <c r="AM269" s="11">
        <f t="shared" si="77"/>
        <v>0.4209379487941366</v>
      </c>
      <c r="AN269" s="11">
        <f t="shared" si="73"/>
        <v>100</v>
      </c>
      <c r="AO269" s="11">
        <v>0</v>
      </c>
      <c r="AP269" s="11">
        <v>0</v>
      </c>
      <c r="AQ269" s="11">
        <v>0</v>
      </c>
      <c r="AR269" s="11">
        <v>100</v>
      </c>
      <c r="AS269" s="11">
        <v>0</v>
      </c>
      <c r="AT269" s="11" t="s">
        <v>243</v>
      </c>
      <c r="AU269" s="11">
        <v>0</v>
      </c>
      <c r="AV269" s="11">
        <v>0</v>
      </c>
      <c r="AW269" s="11">
        <v>0</v>
      </c>
      <c r="AX269" s="11">
        <v>0</v>
      </c>
      <c r="AY269" s="11">
        <v>0</v>
      </c>
      <c r="AZ269" s="11">
        <v>0</v>
      </c>
      <c r="BA269" s="11" t="s">
        <v>243</v>
      </c>
      <c r="BB269" s="11">
        <v>0</v>
      </c>
      <c r="BD269" s="11">
        <v>0</v>
      </c>
      <c r="BF269" s="11">
        <f t="shared" si="78"/>
        <v>0</v>
      </c>
      <c r="BG269" s="11">
        <f t="shared" si="79"/>
        <v>0</v>
      </c>
      <c r="BH269" s="11">
        <f t="shared" si="80"/>
        <v>0</v>
      </c>
      <c r="BI269" s="11">
        <f t="shared" si="81"/>
        <v>0</v>
      </c>
      <c r="BL269" t="s">
        <v>586</v>
      </c>
    </row>
    <row r="270" spans="1:64" x14ac:dyDescent="0.25">
      <c r="A270">
        <v>2017</v>
      </c>
      <c r="B270" t="s">
        <v>316</v>
      </c>
      <c r="C270" s="1" t="s">
        <v>61</v>
      </c>
      <c r="D270" s="16">
        <v>30344</v>
      </c>
      <c r="E270" t="s">
        <v>260</v>
      </c>
      <c r="F270" t="s">
        <v>819</v>
      </c>
      <c r="G270" t="s">
        <v>224</v>
      </c>
      <c r="I270" t="s">
        <v>224</v>
      </c>
      <c r="J270">
        <v>2016</v>
      </c>
      <c r="K270">
        <f t="shared" si="74"/>
        <v>1</v>
      </c>
      <c r="L270" t="s">
        <v>737</v>
      </c>
      <c r="M270" t="s">
        <v>737</v>
      </c>
      <c r="N270" t="s">
        <v>744</v>
      </c>
      <c r="O270" s="2">
        <v>601035</v>
      </c>
      <c r="P270" s="2">
        <v>261736</v>
      </c>
      <c r="Q270" s="2">
        <v>574691</v>
      </c>
      <c r="R270" s="3">
        <v>0.95616894190854107</v>
      </c>
      <c r="S270" s="5">
        <f t="shared" si="75"/>
        <v>100</v>
      </c>
      <c r="T270" s="5">
        <v>88</v>
      </c>
      <c r="U270" s="5">
        <v>0</v>
      </c>
      <c r="V270" s="5">
        <v>0</v>
      </c>
      <c r="W270" s="5">
        <v>0</v>
      </c>
      <c r="X270" s="5">
        <v>3</v>
      </c>
      <c r="Y270" s="5">
        <v>5</v>
      </c>
      <c r="Z270" s="5">
        <v>1</v>
      </c>
      <c r="AA270" s="5">
        <v>0</v>
      </c>
      <c r="AB270" s="5">
        <v>0</v>
      </c>
      <c r="AC270" s="5">
        <v>3</v>
      </c>
      <c r="AD270" s="5">
        <v>0</v>
      </c>
      <c r="AE270" s="5">
        <v>0</v>
      </c>
      <c r="AF270" s="5">
        <v>0</v>
      </c>
      <c r="AG270" s="5"/>
      <c r="AH270" s="5">
        <v>0</v>
      </c>
      <c r="AI270" s="5"/>
      <c r="AJ270" s="5">
        <v>0</v>
      </c>
      <c r="AK270" s="5"/>
      <c r="AL270" s="11">
        <f t="shared" si="76"/>
        <v>0</v>
      </c>
      <c r="AM270" s="11">
        <f t="shared" si="77"/>
        <v>4</v>
      </c>
      <c r="AN270" s="11">
        <f t="shared" si="73"/>
        <v>99.997086835590068</v>
      </c>
      <c r="AO270" s="11">
        <v>0</v>
      </c>
      <c r="AP270" s="11">
        <v>0</v>
      </c>
      <c r="AQ270" s="11">
        <v>6.07</v>
      </c>
      <c r="AR270" s="11">
        <v>54.82203441635847</v>
      </c>
      <c r="AS270" s="11">
        <v>0</v>
      </c>
      <c r="AT270" s="11" t="s">
        <v>243</v>
      </c>
      <c r="AU270" s="11">
        <v>0</v>
      </c>
      <c r="AV270" s="11">
        <v>0</v>
      </c>
      <c r="AW270" s="11">
        <v>13.250756487453005</v>
      </c>
      <c r="AX270" s="11">
        <v>13.737888559464498</v>
      </c>
      <c r="AY270" s="11">
        <v>8.0542989882935476</v>
      </c>
      <c r="AZ270" s="11">
        <v>0</v>
      </c>
      <c r="BA270" s="11" t="s">
        <v>243</v>
      </c>
      <c r="BB270" s="11">
        <v>3.4897759574533116</v>
      </c>
      <c r="BD270" s="11">
        <v>0.57233242656722805</v>
      </c>
      <c r="BF270" s="11">
        <f t="shared" si="78"/>
        <v>6.07</v>
      </c>
      <c r="BG270" s="11">
        <f t="shared" si="79"/>
        <v>0</v>
      </c>
      <c r="BH270" s="11">
        <f t="shared" si="80"/>
        <v>35.04294403521105</v>
      </c>
      <c r="BI270" s="11">
        <f t="shared" si="81"/>
        <v>4.0621083840205401</v>
      </c>
      <c r="BL270" t="s">
        <v>587</v>
      </c>
    </row>
    <row r="271" spans="1:64" x14ac:dyDescent="0.25">
      <c r="A271">
        <v>2017</v>
      </c>
      <c r="B271" t="s">
        <v>311</v>
      </c>
      <c r="C271" s="1" t="s">
        <v>80</v>
      </c>
      <c r="D271" s="16">
        <v>44074</v>
      </c>
      <c r="E271" t="s">
        <v>257</v>
      </c>
      <c r="F271" t="s">
        <v>816</v>
      </c>
      <c r="G271" t="s">
        <v>224</v>
      </c>
      <c r="I271" t="s">
        <v>224</v>
      </c>
      <c r="J271">
        <v>2016</v>
      </c>
      <c r="K271">
        <f t="shared" si="74"/>
        <v>1</v>
      </c>
      <c r="L271" t="s">
        <v>737</v>
      </c>
      <c r="M271" t="s">
        <v>737</v>
      </c>
      <c r="N271" t="s">
        <v>744</v>
      </c>
      <c r="O271" s="2">
        <v>267931</v>
      </c>
      <c r="P271" s="2">
        <v>40843</v>
      </c>
      <c r="Q271" s="2">
        <v>40657</v>
      </c>
      <c r="R271" s="3">
        <v>0.15174429237378281</v>
      </c>
      <c r="AL271" s="11"/>
      <c r="AM271" s="11"/>
      <c r="AN271" s="11">
        <f t="shared" si="73"/>
        <v>0</v>
      </c>
      <c r="BF271" s="11"/>
      <c r="BG271" s="11"/>
      <c r="BH271" s="11"/>
      <c r="BI271" s="11"/>
      <c r="BL271" t="s">
        <v>587</v>
      </c>
    </row>
    <row r="272" spans="1:64" x14ac:dyDescent="0.25">
      <c r="A272">
        <v>2017</v>
      </c>
      <c r="B272" t="s">
        <v>280</v>
      </c>
      <c r="C272" s="1" t="s">
        <v>42</v>
      </c>
      <c r="D272" s="16">
        <v>17102</v>
      </c>
      <c r="E272" t="s">
        <v>261</v>
      </c>
      <c r="F272" t="s">
        <v>817</v>
      </c>
      <c r="G272" t="s">
        <v>230</v>
      </c>
      <c r="I272" t="s">
        <v>736</v>
      </c>
      <c r="J272">
        <v>2015</v>
      </c>
      <c r="K272">
        <f t="shared" si="74"/>
        <v>2</v>
      </c>
      <c r="L272" t="s">
        <v>737</v>
      </c>
      <c r="M272" t="s">
        <v>737</v>
      </c>
      <c r="N272" t="s">
        <v>745</v>
      </c>
      <c r="O272" s="2">
        <v>389061</v>
      </c>
      <c r="P272" s="2">
        <v>389061</v>
      </c>
      <c r="AL272" s="11"/>
      <c r="AM272" s="11"/>
      <c r="AN272" s="11">
        <f t="shared" si="73"/>
        <v>0</v>
      </c>
      <c r="BF272" s="11"/>
      <c r="BG272" s="11"/>
      <c r="BH272" s="11"/>
      <c r="BI272" s="11"/>
    </row>
    <row r="273" spans="1:64" x14ac:dyDescent="0.25">
      <c r="A273">
        <v>2017</v>
      </c>
      <c r="B273" t="s">
        <v>277</v>
      </c>
      <c r="C273" s="1" t="s">
        <v>55</v>
      </c>
      <c r="D273" s="16">
        <v>97540</v>
      </c>
      <c r="E273" t="s">
        <v>253</v>
      </c>
      <c r="F273" t="s">
        <v>818</v>
      </c>
      <c r="G273" t="s">
        <v>231</v>
      </c>
      <c r="I273" t="s">
        <v>242</v>
      </c>
      <c r="J273">
        <v>2016</v>
      </c>
      <c r="K273">
        <f t="shared" si="74"/>
        <v>1</v>
      </c>
      <c r="L273" t="s">
        <v>737</v>
      </c>
      <c r="M273" t="s">
        <v>737</v>
      </c>
      <c r="N273" t="s">
        <v>746</v>
      </c>
      <c r="AL273" s="11"/>
      <c r="AM273" s="11"/>
      <c r="AN273" s="11">
        <f t="shared" si="73"/>
        <v>0</v>
      </c>
      <c r="BF273" s="11"/>
      <c r="BG273" s="11"/>
      <c r="BH273" s="11"/>
      <c r="BI273" s="11"/>
    </row>
    <row r="274" spans="1:64" x14ac:dyDescent="0.25">
      <c r="A274">
        <v>2017</v>
      </c>
      <c r="B274" t="s">
        <v>303</v>
      </c>
      <c r="C274" s="1" t="s">
        <v>35</v>
      </c>
      <c r="D274" s="16">
        <v>21601</v>
      </c>
      <c r="E274" t="s">
        <v>260</v>
      </c>
      <c r="F274" t="s">
        <v>819</v>
      </c>
      <c r="G274" t="s">
        <v>225</v>
      </c>
      <c r="I274" t="s">
        <v>736</v>
      </c>
      <c r="J274">
        <v>2016</v>
      </c>
      <c r="K274">
        <f t="shared" si="74"/>
        <v>1</v>
      </c>
      <c r="L274" t="s">
        <v>737</v>
      </c>
      <c r="M274" t="s">
        <v>737</v>
      </c>
      <c r="N274" t="s">
        <v>744</v>
      </c>
      <c r="P274" s="2">
        <v>20000</v>
      </c>
      <c r="Q274" s="2">
        <v>100000</v>
      </c>
      <c r="AL274" s="11"/>
      <c r="AM274" s="11"/>
      <c r="AN274" s="11">
        <f t="shared" si="73"/>
        <v>0</v>
      </c>
      <c r="BF274" s="11"/>
      <c r="BG274" s="11"/>
      <c r="BH274" s="11"/>
      <c r="BI274" s="11"/>
      <c r="BL274" t="s">
        <v>586</v>
      </c>
    </row>
    <row r="275" spans="1:64" x14ac:dyDescent="0.25">
      <c r="A275">
        <v>2017</v>
      </c>
      <c r="B275" t="s">
        <v>275</v>
      </c>
      <c r="C275" s="1" t="s">
        <v>60</v>
      </c>
      <c r="D275" s="16">
        <v>29571</v>
      </c>
      <c r="E275" t="s">
        <v>260</v>
      </c>
      <c r="F275" t="s">
        <v>819</v>
      </c>
      <c r="G275" t="s">
        <v>224</v>
      </c>
      <c r="I275" t="s">
        <v>224</v>
      </c>
      <c r="J275">
        <v>2015</v>
      </c>
      <c r="K275">
        <f t="shared" si="74"/>
        <v>2</v>
      </c>
      <c r="L275" t="s">
        <v>737</v>
      </c>
      <c r="M275" t="s">
        <v>737</v>
      </c>
      <c r="N275" t="s">
        <v>746</v>
      </c>
      <c r="AL275" s="11"/>
      <c r="AM275" s="11"/>
      <c r="AN275" s="11">
        <f t="shared" si="73"/>
        <v>0</v>
      </c>
      <c r="BF275" s="11"/>
      <c r="BG275" s="11"/>
      <c r="BH275" s="11"/>
      <c r="BI275" s="11"/>
    </row>
    <row r="276" spans="1:64" x14ac:dyDescent="0.25">
      <c r="A276">
        <v>2017</v>
      </c>
      <c r="B276" t="s">
        <v>336</v>
      </c>
      <c r="C276" s="1" t="s">
        <v>49</v>
      </c>
      <c r="D276" s="16">
        <v>20001</v>
      </c>
      <c r="E276" t="s">
        <v>260</v>
      </c>
      <c r="F276" t="s">
        <v>819</v>
      </c>
      <c r="G276" t="s">
        <v>224</v>
      </c>
      <c r="I276" t="s">
        <v>224</v>
      </c>
      <c r="J276">
        <v>1989</v>
      </c>
      <c r="K276">
        <f t="shared" si="74"/>
        <v>28</v>
      </c>
      <c r="L276" t="s">
        <v>742</v>
      </c>
      <c r="M276" t="s">
        <v>743</v>
      </c>
      <c r="N276" t="s">
        <v>744</v>
      </c>
      <c r="O276" s="2">
        <v>14633226</v>
      </c>
      <c r="P276" s="2">
        <v>7681812</v>
      </c>
      <c r="Q276" s="2">
        <v>14800940</v>
      </c>
      <c r="R276" s="3">
        <v>1.0114611774601172</v>
      </c>
      <c r="S276" s="5">
        <f t="shared" ref="S276:S296" si="82">SUM(T276:AJ276)</f>
        <v>100.00000000000001</v>
      </c>
      <c r="T276" s="5">
        <v>1.4578591613541181</v>
      </c>
      <c r="U276" s="5">
        <v>0</v>
      </c>
      <c r="V276" s="5">
        <v>0</v>
      </c>
      <c r="W276" s="5">
        <v>0</v>
      </c>
      <c r="X276" s="5">
        <v>0</v>
      </c>
      <c r="Y276" s="5">
        <v>0</v>
      </c>
      <c r="Z276" s="5">
        <v>0</v>
      </c>
      <c r="AA276" s="5">
        <v>0</v>
      </c>
      <c r="AB276" s="5">
        <v>0</v>
      </c>
      <c r="AC276" s="5">
        <v>98.542140838645892</v>
      </c>
      <c r="AD276" s="5">
        <v>0</v>
      </c>
      <c r="AE276" s="5">
        <v>0</v>
      </c>
      <c r="AF276" s="5">
        <v>0</v>
      </c>
      <c r="AG276" s="5"/>
      <c r="AH276" s="5">
        <v>0</v>
      </c>
      <c r="AI276" s="5"/>
      <c r="AJ276" s="5">
        <v>0</v>
      </c>
      <c r="AK276" s="5"/>
      <c r="AL276" s="11">
        <f t="shared" ref="AL276:AL296" si="83">V276+W276</f>
        <v>0</v>
      </c>
      <c r="AM276" s="11">
        <f t="shared" ref="AM276:AM296" si="84">SUM(Z276:AF276)+AH276+AJ276</f>
        <v>98.542140838645892</v>
      </c>
      <c r="AN276" s="11">
        <f t="shared" si="73"/>
        <v>100.03442052474077</v>
      </c>
      <c r="AO276" s="11">
        <v>0</v>
      </c>
      <c r="AP276" s="11">
        <v>0</v>
      </c>
      <c r="AQ276" s="11">
        <v>0</v>
      </c>
      <c r="AR276" s="11">
        <v>2.8749857455506591</v>
      </c>
      <c r="AS276" s="11">
        <v>0</v>
      </c>
      <c r="AT276" s="11" t="s">
        <v>243</v>
      </c>
      <c r="AU276" s="11">
        <v>0</v>
      </c>
      <c r="AV276" s="11">
        <v>0</v>
      </c>
      <c r="AW276" s="11">
        <v>60.738911600544242</v>
      </c>
      <c r="AX276" s="11">
        <v>0</v>
      </c>
      <c r="AY276" s="11">
        <v>0</v>
      </c>
      <c r="AZ276" s="11">
        <v>6.6130230732020001</v>
      </c>
      <c r="BA276" s="11" t="s">
        <v>243</v>
      </c>
      <c r="BB276" s="11">
        <v>28.807500105443872</v>
      </c>
      <c r="BD276" s="11">
        <v>1</v>
      </c>
      <c r="BE276" t="s">
        <v>787</v>
      </c>
      <c r="BF276" s="11">
        <f t="shared" ref="BF276:BF296" si="85">SUM(AP276:AQ276)</f>
        <v>0</v>
      </c>
      <c r="BG276" s="11">
        <f t="shared" ref="BG276:BG296" si="86">SUM(AS276:AT276)</f>
        <v>0</v>
      </c>
      <c r="BH276" s="11">
        <f t="shared" ref="BH276:BH296" si="87">SUM(AV276:BA276)</f>
        <v>67.351934673746243</v>
      </c>
      <c r="BI276" s="11">
        <f t="shared" ref="BI276:BI296" si="88">SUM(BB276+BD276)</f>
        <v>29.807500105443872</v>
      </c>
      <c r="BL276" t="s">
        <v>587</v>
      </c>
    </row>
    <row r="277" spans="1:64" x14ac:dyDescent="0.25">
      <c r="A277">
        <v>2017</v>
      </c>
      <c r="B277" t="s">
        <v>390</v>
      </c>
      <c r="C277" s="1" t="s">
        <v>30</v>
      </c>
      <c r="D277" s="16">
        <v>59821</v>
      </c>
      <c r="E277" t="s">
        <v>254</v>
      </c>
      <c r="F277" t="s">
        <v>818</v>
      </c>
      <c r="G277" t="s">
        <v>227</v>
      </c>
      <c r="I277" t="s">
        <v>733</v>
      </c>
      <c r="J277">
        <v>2003</v>
      </c>
      <c r="K277">
        <f t="shared" si="74"/>
        <v>14</v>
      </c>
      <c r="L277" t="s">
        <v>740</v>
      </c>
      <c r="M277" t="s">
        <v>743</v>
      </c>
      <c r="N277" t="s">
        <v>746</v>
      </c>
      <c r="P277" s="2">
        <v>2620900</v>
      </c>
      <c r="Q277" s="2">
        <v>2689576</v>
      </c>
      <c r="S277" s="5">
        <f t="shared" si="82"/>
        <v>100.00000000000001</v>
      </c>
      <c r="T277" s="5">
        <v>35.802434278301348</v>
      </c>
      <c r="U277" s="5">
        <v>5.426990728375749</v>
      </c>
      <c r="V277" s="5">
        <v>9.1800908085008981</v>
      </c>
      <c r="W277" s="5">
        <v>0</v>
      </c>
      <c r="X277" s="5">
        <v>13.897897668739745</v>
      </c>
      <c r="Y277" s="5">
        <v>26.640123621656681</v>
      </c>
      <c r="Z277" s="5">
        <v>1.367240260979053</v>
      </c>
      <c r="AA277" s="5">
        <v>0</v>
      </c>
      <c r="AB277" s="5">
        <v>0</v>
      </c>
      <c r="AC277" s="5">
        <v>4.1646762562478541</v>
      </c>
      <c r="AD277" s="5">
        <v>0</v>
      </c>
      <c r="AE277" s="5">
        <v>0</v>
      </c>
      <c r="AF277" s="5">
        <v>3.5205463771986722</v>
      </c>
      <c r="AG277" s="5"/>
      <c r="AH277" s="5">
        <v>0</v>
      </c>
      <c r="AI277" s="5"/>
      <c r="AJ277" s="5">
        <v>0</v>
      </c>
      <c r="AK277" s="5"/>
      <c r="AL277" s="11">
        <f t="shared" si="83"/>
        <v>9.1800908085008981</v>
      </c>
      <c r="AM277" s="11">
        <f t="shared" si="84"/>
        <v>9.0524628944255792</v>
      </c>
      <c r="AN277" s="11">
        <f t="shared" si="73"/>
        <v>100.0332710137739</v>
      </c>
      <c r="AO277" s="11">
        <v>6.5279865694990269</v>
      </c>
      <c r="AP277" s="11">
        <v>18.973024533557176</v>
      </c>
      <c r="AQ277" s="11">
        <v>0</v>
      </c>
      <c r="AR277" s="11">
        <v>25.351444160402913</v>
      </c>
      <c r="AS277" s="11">
        <v>2.0448319279636764</v>
      </c>
      <c r="AT277" s="11" t="s">
        <v>243</v>
      </c>
      <c r="AU277" s="11">
        <v>0</v>
      </c>
      <c r="AV277" s="11">
        <v>0</v>
      </c>
      <c r="AW277" s="11">
        <v>1.2219848143767409</v>
      </c>
      <c r="AX277" s="11">
        <v>2.0985157770231599</v>
      </c>
      <c r="AY277" s="11">
        <v>3.8154832309511999</v>
      </c>
      <c r="AZ277" s="11">
        <v>0</v>
      </c>
      <c r="BA277" s="11" t="s">
        <v>243</v>
      </c>
      <c r="BB277" s="11">
        <v>0</v>
      </c>
      <c r="BD277" s="11">
        <v>40</v>
      </c>
      <c r="BE277" t="s">
        <v>787</v>
      </c>
      <c r="BF277" s="11">
        <f t="shared" si="85"/>
        <v>18.973024533557176</v>
      </c>
      <c r="BG277" s="11">
        <f t="shared" si="86"/>
        <v>2.0448319279636764</v>
      </c>
      <c r="BH277" s="11">
        <f t="shared" si="87"/>
        <v>7.1359838223511005</v>
      </c>
      <c r="BI277" s="11">
        <f t="shared" si="88"/>
        <v>40</v>
      </c>
      <c r="BL277" t="s">
        <v>588</v>
      </c>
    </row>
    <row r="278" spans="1:64" x14ac:dyDescent="0.25">
      <c r="A278">
        <v>2017</v>
      </c>
      <c r="B278" t="s">
        <v>284</v>
      </c>
      <c r="C278" s="1" t="s">
        <v>40</v>
      </c>
      <c r="D278" s="16">
        <v>48813</v>
      </c>
      <c r="E278" t="s">
        <v>257</v>
      </c>
      <c r="F278" t="s">
        <v>816</v>
      </c>
      <c r="G278" t="s">
        <v>227</v>
      </c>
      <c r="I278" t="s">
        <v>733</v>
      </c>
      <c r="J278">
        <v>1997</v>
      </c>
      <c r="K278">
        <f t="shared" si="74"/>
        <v>20</v>
      </c>
      <c r="L278" t="s">
        <v>741</v>
      </c>
      <c r="M278" t="s">
        <v>743</v>
      </c>
      <c r="N278" t="s">
        <v>744</v>
      </c>
      <c r="O278" s="2">
        <v>1000000</v>
      </c>
      <c r="P278" s="2">
        <v>950000</v>
      </c>
      <c r="S278" s="5">
        <f t="shared" si="82"/>
        <v>100</v>
      </c>
      <c r="T278" s="5">
        <v>0</v>
      </c>
      <c r="U278" s="5">
        <v>0</v>
      </c>
      <c r="V278" s="5">
        <v>10</v>
      </c>
      <c r="W278" s="5">
        <v>0</v>
      </c>
      <c r="X278" s="5">
        <v>0</v>
      </c>
      <c r="Y278" s="5">
        <v>90</v>
      </c>
      <c r="Z278" s="5">
        <v>0</v>
      </c>
      <c r="AA278" s="5">
        <v>0</v>
      </c>
      <c r="AB278" s="5">
        <v>0</v>
      </c>
      <c r="AC278" s="5">
        <v>0</v>
      </c>
      <c r="AD278" s="5">
        <v>0</v>
      </c>
      <c r="AE278" s="5">
        <v>0</v>
      </c>
      <c r="AF278" s="5">
        <v>0</v>
      </c>
      <c r="AG278" s="5"/>
      <c r="AH278" s="5">
        <v>0</v>
      </c>
      <c r="AI278" s="5"/>
      <c r="AJ278" s="5">
        <v>0</v>
      </c>
      <c r="AK278" s="5"/>
      <c r="AL278" s="11">
        <f t="shared" si="83"/>
        <v>10</v>
      </c>
      <c r="AM278" s="11">
        <f t="shared" si="84"/>
        <v>0</v>
      </c>
      <c r="AN278" s="11">
        <f t="shared" si="73"/>
        <v>100</v>
      </c>
      <c r="AO278" s="11">
        <v>0</v>
      </c>
      <c r="AP278" s="11">
        <v>75</v>
      </c>
      <c r="AQ278" s="11">
        <v>10</v>
      </c>
      <c r="AR278" s="11">
        <v>5</v>
      </c>
      <c r="AS278" s="11">
        <v>7</v>
      </c>
      <c r="AU278" s="11">
        <v>0</v>
      </c>
      <c r="AV278" s="11">
        <v>0</v>
      </c>
      <c r="AW278" s="11">
        <v>0</v>
      </c>
      <c r="AX278" s="11">
        <v>3</v>
      </c>
      <c r="AY278" s="11">
        <v>0</v>
      </c>
      <c r="AZ278" s="11">
        <v>0</v>
      </c>
      <c r="BB278" s="11">
        <v>0</v>
      </c>
      <c r="BD278" s="11">
        <v>0</v>
      </c>
      <c r="BF278" s="11">
        <f t="shared" si="85"/>
        <v>85</v>
      </c>
      <c r="BG278" s="11">
        <f t="shared" si="86"/>
        <v>7</v>
      </c>
      <c r="BH278" s="11">
        <f t="shared" si="87"/>
        <v>3</v>
      </c>
      <c r="BI278" s="11">
        <f t="shared" si="88"/>
        <v>0</v>
      </c>
    </row>
    <row r="279" spans="1:64" x14ac:dyDescent="0.25">
      <c r="A279">
        <v>2017</v>
      </c>
      <c r="B279" t="s">
        <v>337</v>
      </c>
      <c r="C279" s="1" t="s">
        <v>40</v>
      </c>
      <c r="D279" s="16">
        <v>48207</v>
      </c>
      <c r="E279" t="s">
        <v>257</v>
      </c>
      <c r="F279" t="s">
        <v>816</v>
      </c>
      <c r="G279" t="s">
        <v>224</v>
      </c>
      <c r="I279" t="s">
        <v>224</v>
      </c>
      <c r="J279">
        <v>1891</v>
      </c>
      <c r="K279">
        <f t="shared" si="74"/>
        <v>126</v>
      </c>
      <c r="L279" t="s">
        <v>742</v>
      </c>
      <c r="M279" t="s">
        <v>743</v>
      </c>
      <c r="N279" t="s">
        <v>746</v>
      </c>
      <c r="O279" s="2">
        <v>98800</v>
      </c>
      <c r="P279" s="2">
        <v>28000</v>
      </c>
      <c r="Q279" s="2">
        <v>77566</v>
      </c>
      <c r="R279" s="3">
        <v>0.78508097165991908</v>
      </c>
      <c r="S279" s="5">
        <f t="shared" si="82"/>
        <v>100</v>
      </c>
      <c r="T279" s="5">
        <v>100</v>
      </c>
      <c r="U279" s="5">
        <v>0</v>
      </c>
      <c r="V279" s="5">
        <v>0</v>
      </c>
      <c r="W279" s="5">
        <v>0</v>
      </c>
      <c r="X279" s="5">
        <v>0</v>
      </c>
      <c r="Y279" s="5">
        <v>0</v>
      </c>
      <c r="Z279" s="5">
        <v>0</v>
      </c>
      <c r="AA279" s="5">
        <v>0</v>
      </c>
      <c r="AB279" s="5">
        <v>0</v>
      </c>
      <c r="AC279" s="5">
        <v>0</v>
      </c>
      <c r="AD279" s="5">
        <v>0</v>
      </c>
      <c r="AE279" s="5">
        <v>0</v>
      </c>
      <c r="AF279" s="5">
        <v>0</v>
      </c>
      <c r="AG279" s="5"/>
      <c r="AH279" s="5">
        <v>0</v>
      </c>
      <c r="AI279" s="5"/>
      <c r="AJ279" s="5">
        <v>0</v>
      </c>
      <c r="AK279" s="5"/>
      <c r="AL279" s="11">
        <f t="shared" si="83"/>
        <v>0</v>
      </c>
      <c r="AM279" s="11">
        <f t="shared" si="84"/>
        <v>0</v>
      </c>
      <c r="AN279" s="11">
        <f t="shared" si="73"/>
        <v>100</v>
      </c>
      <c r="AO279" s="11">
        <v>19</v>
      </c>
      <c r="AP279" s="11">
        <v>0</v>
      </c>
      <c r="AQ279" s="11">
        <v>13</v>
      </c>
      <c r="AR279" s="11">
        <v>44</v>
      </c>
      <c r="AS279" s="11">
        <v>9</v>
      </c>
      <c r="AU279" s="11">
        <v>6</v>
      </c>
      <c r="AV279" s="11">
        <v>0</v>
      </c>
      <c r="AW279" s="11">
        <v>0</v>
      </c>
      <c r="AX279" s="11">
        <v>6</v>
      </c>
      <c r="AY279" s="11">
        <v>0</v>
      </c>
      <c r="AZ279" s="11">
        <v>0</v>
      </c>
      <c r="BB279" s="11">
        <v>3</v>
      </c>
      <c r="BD279" s="11">
        <v>0</v>
      </c>
      <c r="BF279" s="11">
        <f t="shared" si="85"/>
        <v>13</v>
      </c>
      <c r="BG279" s="11">
        <f t="shared" si="86"/>
        <v>9</v>
      </c>
      <c r="BH279" s="11">
        <f t="shared" si="87"/>
        <v>6</v>
      </c>
      <c r="BI279" s="11">
        <f t="shared" si="88"/>
        <v>3</v>
      </c>
      <c r="BL279" t="s">
        <v>586</v>
      </c>
    </row>
    <row r="280" spans="1:64" x14ac:dyDescent="0.25">
      <c r="A280">
        <v>2017</v>
      </c>
      <c r="B280" t="s">
        <v>356</v>
      </c>
      <c r="C280" s="1" t="s">
        <v>65</v>
      </c>
      <c r="D280" s="16">
        <v>12601</v>
      </c>
      <c r="E280" t="s">
        <v>261</v>
      </c>
      <c r="F280" t="s">
        <v>817</v>
      </c>
      <c r="G280" t="s">
        <v>230</v>
      </c>
      <c r="I280" t="s">
        <v>736</v>
      </c>
      <c r="J280">
        <v>2005</v>
      </c>
      <c r="K280">
        <f t="shared" si="74"/>
        <v>12</v>
      </c>
      <c r="L280" t="s">
        <v>740</v>
      </c>
      <c r="M280" t="s">
        <v>743</v>
      </c>
      <c r="N280" t="s">
        <v>744</v>
      </c>
      <c r="O280" s="2">
        <v>7000000</v>
      </c>
      <c r="P280" s="2">
        <v>7000000</v>
      </c>
      <c r="Q280" s="2">
        <v>5900000</v>
      </c>
      <c r="R280" s="3">
        <v>0.84285714285714286</v>
      </c>
      <c r="S280" s="5">
        <f t="shared" si="82"/>
        <v>100</v>
      </c>
      <c r="T280" s="5">
        <v>0</v>
      </c>
      <c r="U280" s="5">
        <v>0</v>
      </c>
      <c r="V280" s="5">
        <v>0</v>
      </c>
      <c r="W280" s="5">
        <v>0</v>
      </c>
      <c r="X280" s="5">
        <v>100</v>
      </c>
      <c r="Y280" s="5">
        <v>0</v>
      </c>
      <c r="Z280" s="5">
        <v>0</v>
      </c>
      <c r="AA280" s="5">
        <v>0</v>
      </c>
      <c r="AB280" s="5">
        <v>0</v>
      </c>
      <c r="AC280" s="5">
        <v>0</v>
      </c>
      <c r="AD280" s="5">
        <v>0</v>
      </c>
      <c r="AE280" s="5">
        <v>0</v>
      </c>
      <c r="AF280" s="5">
        <v>0</v>
      </c>
      <c r="AG280" s="5"/>
      <c r="AH280" s="5">
        <v>0</v>
      </c>
      <c r="AI280" s="5"/>
      <c r="AJ280" s="5">
        <v>0</v>
      </c>
      <c r="AK280" s="5"/>
      <c r="AL280" s="11">
        <f t="shared" si="83"/>
        <v>0</v>
      </c>
      <c r="AM280" s="11">
        <f t="shared" si="84"/>
        <v>0</v>
      </c>
      <c r="AN280" s="11">
        <f t="shared" si="73"/>
        <v>100</v>
      </c>
      <c r="AO280" s="11">
        <v>0</v>
      </c>
      <c r="AP280" s="11">
        <v>20</v>
      </c>
      <c r="AQ280" s="11">
        <v>10</v>
      </c>
      <c r="AR280" s="11">
        <v>0</v>
      </c>
      <c r="AS280" s="11">
        <v>70</v>
      </c>
      <c r="AU280" s="11">
        <v>0</v>
      </c>
      <c r="AV280" s="11">
        <v>0</v>
      </c>
      <c r="AW280" s="11">
        <v>0</v>
      </c>
      <c r="AX280" s="11">
        <v>0</v>
      </c>
      <c r="AY280" s="11">
        <v>0</v>
      </c>
      <c r="AZ280" s="11">
        <v>0</v>
      </c>
      <c r="BB280" s="11">
        <v>0</v>
      </c>
      <c r="BD280" s="11">
        <v>0</v>
      </c>
      <c r="BF280" s="11">
        <f t="shared" si="85"/>
        <v>30</v>
      </c>
      <c r="BG280" s="11">
        <f t="shared" si="86"/>
        <v>70</v>
      </c>
      <c r="BH280" s="11">
        <f t="shared" si="87"/>
        <v>0</v>
      </c>
      <c r="BI280" s="11">
        <f t="shared" si="88"/>
        <v>0</v>
      </c>
      <c r="BL280" t="s">
        <v>588</v>
      </c>
    </row>
    <row r="281" spans="1:64" x14ac:dyDescent="0.25">
      <c r="A281">
        <v>2017</v>
      </c>
      <c r="B281" t="s">
        <v>299</v>
      </c>
      <c r="C281" s="1" t="s">
        <v>65</v>
      </c>
      <c r="D281" s="16">
        <v>14057</v>
      </c>
      <c r="E281" t="s">
        <v>261</v>
      </c>
      <c r="F281" t="s">
        <v>817</v>
      </c>
      <c r="G281" t="s">
        <v>232</v>
      </c>
      <c r="I281" t="s">
        <v>736</v>
      </c>
      <c r="J281">
        <v>1957</v>
      </c>
      <c r="K281">
        <f t="shared" si="74"/>
        <v>60</v>
      </c>
      <c r="L281" t="s">
        <v>742</v>
      </c>
      <c r="M281" t="s">
        <v>743</v>
      </c>
      <c r="N281" t="s">
        <v>744</v>
      </c>
      <c r="O281" s="2">
        <v>6091128</v>
      </c>
      <c r="P281" s="2">
        <v>4893768</v>
      </c>
      <c r="Q281" s="2">
        <v>5965876</v>
      </c>
      <c r="R281" s="3">
        <v>0.97943697784712458</v>
      </c>
      <c r="S281" s="5">
        <f t="shared" si="82"/>
        <v>100</v>
      </c>
      <c r="T281" s="5">
        <v>100</v>
      </c>
      <c r="U281" s="5">
        <v>0</v>
      </c>
      <c r="V281" s="5">
        <v>0</v>
      </c>
      <c r="W281" s="5">
        <v>0</v>
      </c>
      <c r="X281" s="5">
        <v>0</v>
      </c>
      <c r="Y281" s="5">
        <v>0</v>
      </c>
      <c r="Z281" s="5">
        <v>0</v>
      </c>
      <c r="AA281" s="5">
        <v>0</v>
      </c>
      <c r="AB281" s="5">
        <v>0</v>
      </c>
      <c r="AC281" s="5">
        <v>0</v>
      </c>
      <c r="AD281" s="5">
        <v>0</v>
      </c>
      <c r="AE281" s="5">
        <v>0</v>
      </c>
      <c r="AF281" s="5">
        <v>0</v>
      </c>
      <c r="AG281" s="5"/>
      <c r="AH281" s="5">
        <v>0</v>
      </c>
      <c r="AI281" s="5"/>
      <c r="AJ281" s="5">
        <v>0</v>
      </c>
      <c r="AK281" s="5"/>
      <c r="AL281" s="11">
        <f t="shared" si="83"/>
        <v>0</v>
      </c>
      <c r="AM281" s="11">
        <f t="shared" si="84"/>
        <v>0</v>
      </c>
      <c r="AN281" s="11">
        <f t="shared" si="73"/>
        <v>100</v>
      </c>
      <c r="AO281" s="11">
        <v>0</v>
      </c>
      <c r="AP281" s="11">
        <v>53.927546217965386</v>
      </c>
      <c r="AQ281" s="11">
        <v>0</v>
      </c>
      <c r="AR281" s="11">
        <v>0.29968727573517989</v>
      </c>
      <c r="AS281" s="11">
        <v>42.185203712149821</v>
      </c>
      <c r="AT281" s="11" t="s">
        <v>243</v>
      </c>
      <c r="AU281" s="11">
        <v>0</v>
      </c>
      <c r="AV281" s="11">
        <v>0</v>
      </c>
      <c r="AW281" s="11">
        <v>0</v>
      </c>
      <c r="AX281" s="11">
        <v>0</v>
      </c>
      <c r="AY281" s="11">
        <v>0</v>
      </c>
      <c r="AZ281" s="11">
        <v>0</v>
      </c>
      <c r="BA281" s="11" t="s">
        <v>243</v>
      </c>
      <c r="BB281" s="11">
        <v>3.5875627941496209</v>
      </c>
      <c r="BD281" s="11">
        <v>0</v>
      </c>
      <c r="BF281" s="11">
        <f t="shared" si="85"/>
        <v>53.927546217965386</v>
      </c>
      <c r="BG281" s="11">
        <f t="shared" si="86"/>
        <v>42.185203712149821</v>
      </c>
      <c r="BH281" s="11">
        <f t="shared" si="87"/>
        <v>0</v>
      </c>
      <c r="BI281" s="11">
        <f t="shared" si="88"/>
        <v>3.5875627941496209</v>
      </c>
      <c r="BL281" t="s">
        <v>588</v>
      </c>
    </row>
    <row r="282" spans="1:64" x14ac:dyDescent="0.25">
      <c r="A282">
        <v>2017</v>
      </c>
      <c r="B282" t="s">
        <v>362</v>
      </c>
      <c r="C282" s="1" t="s">
        <v>34</v>
      </c>
      <c r="D282" s="16">
        <v>87107</v>
      </c>
      <c r="E282" t="s">
        <v>254</v>
      </c>
      <c r="F282" t="s">
        <v>818</v>
      </c>
      <c r="G282" t="s">
        <v>239</v>
      </c>
      <c r="I282" t="s">
        <v>733</v>
      </c>
      <c r="J282">
        <v>2006</v>
      </c>
      <c r="K282">
        <f t="shared" si="74"/>
        <v>11</v>
      </c>
      <c r="L282" t="s">
        <v>740</v>
      </c>
      <c r="M282" t="s">
        <v>743</v>
      </c>
      <c r="N282" t="s">
        <v>744</v>
      </c>
      <c r="P282" s="2">
        <v>7900000</v>
      </c>
      <c r="Q282" s="2">
        <v>1220000</v>
      </c>
      <c r="S282" s="5">
        <f t="shared" si="82"/>
        <v>100</v>
      </c>
      <c r="T282" s="5">
        <v>10</v>
      </c>
      <c r="U282" s="5">
        <v>4</v>
      </c>
      <c r="V282" s="5">
        <v>36</v>
      </c>
      <c r="W282" s="5">
        <v>0</v>
      </c>
      <c r="X282" s="5">
        <v>25</v>
      </c>
      <c r="Y282" s="5">
        <v>4</v>
      </c>
      <c r="Z282" s="5">
        <v>10</v>
      </c>
      <c r="AA282" s="5">
        <v>0</v>
      </c>
      <c r="AB282" s="5">
        <v>0.5</v>
      </c>
      <c r="AC282" s="5">
        <v>10</v>
      </c>
      <c r="AD282" s="5">
        <v>0</v>
      </c>
      <c r="AE282" s="5">
        <v>0.5</v>
      </c>
      <c r="AF282" s="5">
        <v>0</v>
      </c>
      <c r="AG282" s="5"/>
      <c r="AH282" s="5">
        <v>0</v>
      </c>
      <c r="AI282" s="5"/>
      <c r="AJ282" s="5">
        <v>0</v>
      </c>
      <c r="AK282" s="5"/>
      <c r="AL282" s="11">
        <f t="shared" si="83"/>
        <v>36</v>
      </c>
      <c r="AM282" s="11">
        <f t="shared" si="84"/>
        <v>21</v>
      </c>
      <c r="AN282" s="11">
        <f t="shared" si="73"/>
        <v>100</v>
      </c>
      <c r="AO282" s="11">
        <v>0</v>
      </c>
      <c r="AP282" s="11">
        <v>0</v>
      </c>
      <c r="AQ282" s="11">
        <v>0</v>
      </c>
      <c r="AR282" s="11">
        <v>37</v>
      </c>
      <c r="AS282" s="11">
        <v>0.5</v>
      </c>
      <c r="AU282" s="11">
        <v>1</v>
      </c>
      <c r="AV282" s="11">
        <v>0</v>
      </c>
      <c r="AW282" s="11">
        <v>0.5</v>
      </c>
      <c r="AX282" s="11">
        <v>1</v>
      </c>
      <c r="AY282" s="11">
        <v>0</v>
      </c>
      <c r="AZ282" s="11">
        <v>0</v>
      </c>
      <c r="BB282" s="11">
        <v>0</v>
      </c>
      <c r="BD282" s="11">
        <v>60</v>
      </c>
      <c r="BE282" t="s">
        <v>787</v>
      </c>
      <c r="BF282" s="11">
        <f t="shared" si="85"/>
        <v>0</v>
      </c>
      <c r="BG282" s="11">
        <f t="shared" si="86"/>
        <v>0.5</v>
      </c>
      <c r="BH282" s="11">
        <f t="shared" si="87"/>
        <v>1.5</v>
      </c>
      <c r="BI282" s="11">
        <f t="shared" si="88"/>
        <v>60</v>
      </c>
      <c r="BL282" t="s">
        <v>588</v>
      </c>
    </row>
    <row r="283" spans="1:64" x14ac:dyDescent="0.25">
      <c r="A283">
        <v>2017</v>
      </c>
      <c r="B283" t="s">
        <v>326</v>
      </c>
      <c r="C283" s="1" t="s">
        <v>34</v>
      </c>
      <c r="D283" s="16">
        <v>87592</v>
      </c>
      <c r="E283" t="s">
        <v>254</v>
      </c>
      <c r="F283" t="s">
        <v>818</v>
      </c>
      <c r="G283" t="s">
        <v>226</v>
      </c>
      <c r="I283" t="s">
        <v>736</v>
      </c>
      <c r="J283">
        <v>1994</v>
      </c>
      <c r="K283">
        <f t="shared" si="74"/>
        <v>23</v>
      </c>
      <c r="L283" t="s">
        <v>742</v>
      </c>
      <c r="M283" t="s">
        <v>743</v>
      </c>
      <c r="N283" t="s">
        <v>746</v>
      </c>
      <c r="P283" s="2">
        <v>223400</v>
      </c>
      <c r="Q283" s="2">
        <v>252000</v>
      </c>
      <c r="S283" s="5">
        <f t="shared" si="82"/>
        <v>100</v>
      </c>
      <c r="T283" s="5">
        <v>60</v>
      </c>
      <c r="U283" s="5">
        <v>3</v>
      </c>
      <c r="V283" s="5">
        <v>3</v>
      </c>
      <c r="W283" s="5">
        <v>20</v>
      </c>
      <c r="X283" s="5">
        <v>1</v>
      </c>
      <c r="Y283" s="5">
        <v>10</v>
      </c>
      <c r="Z283" s="5">
        <v>1</v>
      </c>
      <c r="AA283" s="5">
        <v>1</v>
      </c>
      <c r="AB283" s="5">
        <v>0</v>
      </c>
      <c r="AC283" s="5">
        <v>1</v>
      </c>
      <c r="AD283" s="5">
        <v>0</v>
      </c>
      <c r="AE283" s="5">
        <v>0</v>
      </c>
      <c r="AF283" s="5">
        <v>0</v>
      </c>
      <c r="AG283" s="5"/>
      <c r="AH283" s="5">
        <v>0</v>
      </c>
      <c r="AI283" s="5"/>
      <c r="AJ283" s="5">
        <v>0</v>
      </c>
      <c r="AK283" s="5"/>
      <c r="AL283" s="11">
        <f t="shared" si="83"/>
        <v>23</v>
      </c>
      <c r="AM283" s="11">
        <f t="shared" si="84"/>
        <v>3</v>
      </c>
      <c r="AN283" s="11">
        <f t="shared" si="73"/>
        <v>100</v>
      </c>
      <c r="AO283" s="11">
        <v>40</v>
      </c>
      <c r="AP283" s="11">
        <v>0</v>
      </c>
      <c r="AQ283" s="11">
        <v>0</v>
      </c>
      <c r="AR283" s="11">
        <v>20</v>
      </c>
      <c r="AS283" s="11">
        <v>5</v>
      </c>
      <c r="AU283" s="11">
        <v>0</v>
      </c>
      <c r="AV283" s="11">
        <v>0</v>
      </c>
      <c r="AW283" s="11">
        <v>0</v>
      </c>
      <c r="AX283" s="11">
        <v>0</v>
      </c>
      <c r="AY283" s="11">
        <v>0</v>
      </c>
      <c r="AZ283" s="11">
        <v>0</v>
      </c>
      <c r="BB283" s="11">
        <v>35</v>
      </c>
      <c r="BD283" s="11">
        <v>0</v>
      </c>
      <c r="BF283" s="11">
        <f t="shared" si="85"/>
        <v>0</v>
      </c>
      <c r="BG283" s="11">
        <f t="shared" si="86"/>
        <v>5</v>
      </c>
      <c r="BH283" s="11">
        <f t="shared" si="87"/>
        <v>0</v>
      </c>
      <c r="BI283" s="11">
        <f t="shared" si="88"/>
        <v>35</v>
      </c>
      <c r="BL283" t="s">
        <v>588</v>
      </c>
    </row>
    <row r="284" spans="1:64" x14ac:dyDescent="0.25">
      <c r="A284">
        <v>2017</v>
      </c>
      <c r="B284" t="s">
        <v>376</v>
      </c>
      <c r="C284" s="1" t="s">
        <v>101</v>
      </c>
      <c r="D284" s="14">
        <v>2762</v>
      </c>
      <c r="E284" t="s">
        <v>258</v>
      </c>
      <c r="F284" t="s">
        <v>817</v>
      </c>
      <c r="G284" t="s">
        <v>224</v>
      </c>
      <c r="I284" t="s">
        <v>224</v>
      </c>
      <c r="J284">
        <v>1997</v>
      </c>
      <c r="K284">
        <f t="shared" si="74"/>
        <v>20</v>
      </c>
      <c r="L284" t="s">
        <v>741</v>
      </c>
      <c r="M284" t="s">
        <v>743</v>
      </c>
      <c r="N284" t="s">
        <v>744</v>
      </c>
      <c r="O284" s="2">
        <v>5159195.13</v>
      </c>
      <c r="P284" s="2">
        <v>4706728.9400000004</v>
      </c>
      <c r="Q284" s="2">
        <v>908413.16</v>
      </c>
      <c r="R284" s="3">
        <v>0.17607652688259537</v>
      </c>
      <c r="S284" s="5">
        <f t="shared" si="82"/>
        <v>100</v>
      </c>
      <c r="T284" s="5">
        <v>96</v>
      </c>
      <c r="U284" s="5">
        <v>0</v>
      </c>
      <c r="V284" s="5">
        <v>0</v>
      </c>
      <c r="W284" s="5">
        <v>0</v>
      </c>
      <c r="X284" s="5">
        <v>0</v>
      </c>
      <c r="Y284" s="5">
        <v>0</v>
      </c>
      <c r="Z284" s="5">
        <v>0</v>
      </c>
      <c r="AA284" s="5">
        <v>0</v>
      </c>
      <c r="AB284" s="5">
        <v>0</v>
      </c>
      <c r="AC284" s="5">
        <v>0</v>
      </c>
      <c r="AD284" s="5">
        <v>0</v>
      </c>
      <c r="AE284" s="5">
        <v>0</v>
      </c>
      <c r="AF284" s="5">
        <v>4</v>
      </c>
      <c r="AG284" s="5"/>
      <c r="AH284" s="5">
        <v>0</v>
      </c>
      <c r="AI284" s="5"/>
      <c r="AJ284" s="5">
        <v>0</v>
      </c>
      <c r="AK284" s="5"/>
      <c r="AL284" s="11">
        <f t="shared" si="83"/>
        <v>0</v>
      </c>
      <c r="AM284" s="11">
        <f t="shared" si="84"/>
        <v>4</v>
      </c>
      <c r="AN284" s="11">
        <f t="shared" si="73"/>
        <v>100</v>
      </c>
      <c r="AO284" s="11">
        <v>0</v>
      </c>
      <c r="AP284" s="11">
        <v>75.5</v>
      </c>
      <c r="AQ284" s="11">
        <v>14.299999999999999</v>
      </c>
      <c r="AR284" s="11">
        <v>0</v>
      </c>
      <c r="AS284" s="11">
        <v>6.5</v>
      </c>
      <c r="AU284" s="11">
        <v>0.7</v>
      </c>
      <c r="AV284" s="11">
        <v>0</v>
      </c>
      <c r="AW284" s="11">
        <v>0.2</v>
      </c>
      <c r="AX284" s="11">
        <v>1</v>
      </c>
      <c r="AY284" s="11">
        <v>0</v>
      </c>
      <c r="AZ284" s="11">
        <v>0</v>
      </c>
      <c r="BB284" s="11">
        <v>1.8</v>
      </c>
      <c r="BD284" s="11">
        <v>0</v>
      </c>
      <c r="BF284" s="11">
        <f t="shared" si="85"/>
        <v>89.8</v>
      </c>
      <c r="BG284" s="11">
        <f t="shared" si="86"/>
        <v>6.5</v>
      </c>
      <c r="BH284" s="11">
        <f t="shared" si="87"/>
        <v>1.2</v>
      </c>
      <c r="BI284" s="11">
        <f t="shared" si="88"/>
        <v>1.8</v>
      </c>
      <c r="BL284" t="s">
        <v>587</v>
      </c>
    </row>
    <row r="285" spans="1:64" x14ac:dyDescent="0.25">
      <c r="A285">
        <v>2017</v>
      </c>
      <c r="B285" t="s">
        <v>342</v>
      </c>
      <c r="C285" s="1" t="s">
        <v>85</v>
      </c>
      <c r="D285" s="14">
        <v>2860</v>
      </c>
      <c r="E285" t="s">
        <v>258</v>
      </c>
      <c r="F285" t="s">
        <v>817</v>
      </c>
      <c r="G285" t="s">
        <v>224</v>
      </c>
      <c r="I285" t="s">
        <v>224</v>
      </c>
      <c r="J285">
        <v>2004</v>
      </c>
      <c r="K285">
        <f t="shared" si="74"/>
        <v>13</v>
      </c>
      <c r="L285" t="s">
        <v>740</v>
      </c>
      <c r="M285" t="s">
        <v>743</v>
      </c>
      <c r="N285" t="s">
        <v>746</v>
      </c>
      <c r="O285" s="2">
        <v>2116770.2599999998</v>
      </c>
      <c r="Q285" s="2">
        <v>1901261.57</v>
      </c>
      <c r="R285" s="3">
        <v>0.89818985363106918</v>
      </c>
      <c r="S285" s="5">
        <f t="shared" si="82"/>
        <v>100</v>
      </c>
      <c r="T285" s="5">
        <v>50</v>
      </c>
      <c r="U285" s="5">
        <v>0</v>
      </c>
      <c r="V285" s="5">
        <v>3.5</v>
      </c>
      <c r="W285" s="5">
        <v>0.65</v>
      </c>
      <c r="X285" s="5">
        <v>28</v>
      </c>
      <c r="Y285" s="5">
        <v>0</v>
      </c>
      <c r="Z285" s="5">
        <v>0.44</v>
      </c>
      <c r="AA285" s="5">
        <v>0.8</v>
      </c>
      <c r="AB285" s="5">
        <v>0</v>
      </c>
      <c r="AC285" s="5">
        <v>16.5</v>
      </c>
      <c r="AD285" s="5">
        <v>0</v>
      </c>
      <c r="AE285" s="5">
        <v>0.11</v>
      </c>
      <c r="AF285" s="5">
        <v>0</v>
      </c>
      <c r="AG285" s="5"/>
      <c r="AH285" s="5">
        <v>0</v>
      </c>
      <c r="AI285" s="5"/>
      <c r="AJ285" s="5">
        <v>0</v>
      </c>
      <c r="AK285" s="5"/>
      <c r="AL285" s="11">
        <f t="shared" si="83"/>
        <v>4.1500000000000004</v>
      </c>
      <c r="AM285" s="11">
        <f t="shared" si="84"/>
        <v>17.849999999999998</v>
      </c>
      <c r="AN285" s="11">
        <f t="shared" si="73"/>
        <v>100</v>
      </c>
      <c r="AO285" s="11">
        <v>24</v>
      </c>
      <c r="AP285" s="11">
        <v>0</v>
      </c>
      <c r="AQ285" s="11">
        <v>12</v>
      </c>
      <c r="AR285" s="11">
        <v>41</v>
      </c>
      <c r="AS285" s="11">
        <v>0</v>
      </c>
      <c r="AU285" s="11">
        <v>2</v>
      </c>
      <c r="AV285" s="11">
        <v>0</v>
      </c>
      <c r="AW285" s="11">
        <v>3</v>
      </c>
      <c r="AX285" s="11">
        <v>6</v>
      </c>
      <c r="AY285" s="11">
        <v>5</v>
      </c>
      <c r="AZ285" s="11">
        <v>0</v>
      </c>
      <c r="BB285" s="11">
        <v>1</v>
      </c>
      <c r="BD285" s="11">
        <v>6</v>
      </c>
      <c r="BF285" s="11">
        <f t="shared" si="85"/>
        <v>12</v>
      </c>
      <c r="BG285" s="11">
        <f t="shared" si="86"/>
        <v>0</v>
      </c>
      <c r="BH285" s="11">
        <f t="shared" si="87"/>
        <v>14</v>
      </c>
      <c r="BI285" s="11">
        <f t="shared" si="88"/>
        <v>7</v>
      </c>
      <c r="BL285" t="s">
        <v>587</v>
      </c>
    </row>
    <row r="286" spans="1:64" x14ac:dyDescent="0.25">
      <c r="A286">
        <v>2017</v>
      </c>
      <c r="B286" t="s">
        <v>378</v>
      </c>
      <c r="C286" s="1" t="s">
        <v>32</v>
      </c>
      <c r="D286" s="16">
        <v>90401</v>
      </c>
      <c r="E286" t="s">
        <v>253</v>
      </c>
      <c r="F286" t="s">
        <v>818</v>
      </c>
      <c r="G286" t="s">
        <v>735</v>
      </c>
      <c r="I286" t="s">
        <v>733</v>
      </c>
      <c r="J286">
        <v>1981</v>
      </c>
      <c r="K286">
        <f t="shared" si="74"/>
        <v>36</v>
      </c>
      <c r="L286" t="s">
        <v>742</v>
      </c>
      <c r="M286" t="s">
        <v>743</v>
      </c>
      <c r="N286" t="s">
        <v>746</v>
      </c>
      <c r="O286" s="2">
        <v>14000000</v>
      </c>
      <c r="P286" s="2">
        <v>14000000</v>
      </c>
      <c r="Q286" s="2">
        <v>772877</v>
      </c>
      <c r="R286" s="3">
        <v>5.5205499999999998E-2</v>
      </c>
      <c r="S286" s="5">
        <f t="shared" si="82"/>
        <v>100</v>
      </c>
      <c r="T286" s="5">
        <v>77.099999999999994</v>
      </c>
      <c r="U286" s="5">
        <v>8.9</v>
      </c>
      <c r="V286" s="5">
        <v>9.8000000000000007</v>
      </c>
      <c r="W286" s="5">
        <v>0</v>
      </c>
      <c r="X286" s="5">
        <v>0</v>
      </c>
      <c r="Y286" s="5">
        <v>0</v>
      </c>
      <c r="Z286" s="5">
        <v>0</v>
      </c>
      <c r="AA286" s="5">
        <v>0</v>
      </c>
      <c r="AB286" s="5">
        <v>0</v>
      </c>
      <c r="AC286" s="5">
        <v>0</v>
      </c>
      <c r="AD286" s="5">
        <v>0</v>
      </c>
      <c r="AE286" s="5">
        <v>4.2</v>
      </c>
      <c r="AF286" s="5">
        <v>0</v>
      </c>
      <c r="AG286" s="5"/>
      <c r="AH286" s="5">
        <v>0</v>
      </c>
      <c r="AI286" s="5"/>
      <c r="AJ286" s="5">
        <v>0</v>
      </c>
      <c r="AK286" s="5"/>
      <c r="AL286" s="11">
        <f t="shared" si="83"/>
        <v>9.8000000000000007</v>
      </c>
      <c r="AM286" s="11">
        <f t="shared" si="84"/>
        <v>4.2</v>
      </c>
      <c r="AN286" s="11">
        <f t="shared" si="73"/>
        <v>100</v>
      </c>
      <c r="AO286" s="11">
        <v>75</v>
      </c>
      <c r="AP286" s="11">
        <v>0</v>
      </c>
      <c r="AQ286" s="11">
        <v>0</v>
      </c>
      <c r="AR286" s="11">
        <v>5</v>
      </c>
      <c r="AS286" s="11">
        <v>20</v>
      </c>
      <c r="AU286" s="11">
        <v>0</v>
      </c>
      <c r="AV286" s="11">
        <v>0</v>
      </c>
      <c r="AW286" s="11">
        <v>0</v>
      </c>
      <c r="AX286" s="11">
        <v>0</v>
      </c>
      <c r="AY286" s="11">
        <v>0</v>
      </c>
      <c r="AZ286" s="11">
        <v>0</v>
      </c>
      <c r="BB286" s="11">
        <v>0</v>
      </c>
      <c r="BD286" s="11">
        <v>0</v>
      </c>
      <c r="BF286" s="11">
        <f t="shared" si="85"/>
        <v>0</v>
      </c>
      <c r="BG286" s="11">
        <f t="shared" si="86"/>
        <v>20</v>
      </c>
      <c r="BH286" s="11">
        <f t="shared" si="87"/>
        <v>0</v>
      </c>
      <c r="BI286" s="11">
        <f t="shared" si="88"/>
        <v>0</v>
      </c>
      <c r="BL286" t="s">
        <v>588</v>
      </c>
    </row>
    <row r="287" spans="1:64" x14ac:dyDescent="0.25">
      <c r="A287">
        <v>2017</v>
      </c>
      <c r="B287" t="s">
        <v>321</v>
      </c>
      <c r="C287" s="1" t="s">
        <v>83</v>
      </c>
      <c r="D287" s="16">
        <v>96704</v>
      </c>
      <c r="E287" t="s">
        <v>253</v>
      </c>
      <c r="F287" t="s">
        <v>818</v>
      </c>
      <c r="G287" t="s">
        <v>226</v>
      </c>
      <c r="I287" t="s">
        <v>736</v>
      </c>
      <c r="J287">
        <v>1993</v>
      </c>
      <c r="K287">
        <f t="shared" si="74"/>
        <v>24</v>
      </c>
      <c r="L287" t="s">
        <v>742</v>
      </c>
      <c r="M287" t="s">
        <v>743</v>
      </c>
      <c r="N287" t="s">
        <v>746</v>
      </c>
      <c r="O287" s="2">
        <v>1300000</v>
      </c>
      <c r="P287" s="2">
        <v>1150000</v>
      </c>
      <c r="Q287" s="2">
        <v>900000</v>
      </c>
      <c r="R287" s="3">
        <v>0.69230769230769229</v>
      </c>
      <c r="S287" s="5">
        <f t="shared" si="82"/>
        <v>100</v>
      </c>
      <c r="T287" s="5">
        <v>89</v>
      </c>
      <c r="U287" s="5">
        <v>1</v>
      </c>
      <c r="V287" s="5">
        <v>0</v>
      </c>
      <c r="W287" s="5">
        <v>0</v>
      </c>
      <c r="X287" s="5">
        <v>2</v>
      </c>
      <c r="Y287" s="5">
        <v>2</v>
      </c>
      <c r="Z287" s="5">
        <v>0</v>
      </c>
      <c r="AA287" s="5">
        <v>2</v>
      </c>
      <c r="AB287" s="5">
        <v>2</v>
      </c>
      <c r="AC287" s="5">
        <v>2</v>
      </c>
      <c r="AD287" s="5">
        <v>0</v>
      </c>
      <c r="AE287" s="5">
        <v>0</v>
      </c>
      <c r="AF287" s="5">
        <v>0</v>
      </c>
      <c r="AG287" s="5"/>
      <c r="AH287" s="5">
        <v>0</v>
      </c>
      <c r="AI287" s="5"/>
      <c r="AJ287" s="5">
        <v>0</v>
      </c>
      <c r="AK287" s="5"/>
      <c r="AL287" s="11">
        <f t="shared" si="83"/>
        <v>0</v>
      </c>
      <c r="AM287" s="11">
        <f t="shared" si="84"/>
        <v>6</v>
      </c>
      <c r="AN287" s="11">
        <f t="shared" si="73"/>
        <v>100</v>
      </c>
      <c r="AO287" s="11">
        <v>20</v>
      </c>
      <c r="AP287" s="11">
        <v>20</v>
      </c>
      <c r="AQ287" s="11">
        <v>11</v>
      </c>
      <c r="AR287" s="11">
        <v>37</v>
      </c>
      <c r="AS287" s="11">
        <v>0</v>
      </c>
      <c r="AU287" s="11">
        <v>5</v>
      </c>
      <c r="AV287" s="11">
        <v>1</v>
      </c>
      <c r="AW287" s="11">
        <v>5</v>
      </c>
      <c r="AX287" s="11">
        <v>1</v>
      </c>
      <c r="AY287" s="11">
        <v>0</v>
      </c>
      <c r="AZ287" s="11">
        <v>0</v>
      </c>
      <c r="BB287" s="11">
        <v>0</v>
      </c>
      <c r="BD287" s="11">
        <v>0</v>
      </c>
      <c r="BF287" s="11">
        <f t="shared" si="85"/>
        <v>31</v>
      </c>
      <c r="BG287" s="11">
        <f t="shared" si="86"/>
        <v>0</v>
      </c>
      <c r="BH287" s="11">
        <f t="shared" si="87"/>
        <v>7</v>
      </c>
      <c r="BI287" s="11">
        <f t="shared" si="88"/>
        <v>0</v>
      </c>
      <c r="BL287" t="s">
        <v>588</v>
      </c>
    </row>
    <row r="288" spans="1:64" x14ac:dyDescent="0.25">
      <c r="A288">
        <v>2017</v>
      </c>
      <c r="B288" t="s">
        <v>364</v>
      </c>
      <c r="C288" s="1" t="s">
        <v>32</v>
      </c>
      <c r="D288" s="16">
        <v>94607</v>
      </c>
      <c r="E288" t="s">
        <v>253</v>
      </c>
      <c r="F288" t="s">
        <v>818</v>
      </c>
      <c r="G288" t="s">
        <v>224</v>
      </c>
      <c r="I288" t="s">
        <v>224</v>
      </c>
      <c r="J288">
        <v>2004</v>
      </c>
      <c r="K288">
        <f t="shared" si="74"/>
        <v>13</v>
      </c>
      <c r="L288" t="s">
        <v>740</v>
      </c>
      <c r="M288" t="s">
        <v>743</v>
      </c>
      <c r="N288" t="s">
        <v>746</v>
      </c>
      <c r="O288" s="2">
        <v>220000</v>
      </c>
      <c r="P288" s="2">
        <v>220000</v>
      </c>
      <c r="Q288" s="2">
        <v>306000</v>
      </c>
      <c r="R288" s="3">
        <v>1.3909090909090909</v>
      </c>
      <c r="S288" s="5">
        <f t="shared" si="82"/>
        <v>100</v>
      </c>
      <c r="T288" s="5">
        <v>100</v>
      </c>
      <c r="U288" s="5">
        <v>0</v>
      </c>
      <c r="V288" s="5">
        <v>0</v>
      </c>
      <c r="W288" s="5">
        <v>0</v>
      </c>
      <c r="X288" s="5">
        <v>0</v>
      </c>
      <c r="Y288" s="5">
        <v>0</v>
      </c>
      <c r="Z288" s="5">
        <v>0</v>
      </c>
      <c r="AA288" s="5">
        <v>0</v>
      </c>
      <c r="AB288" s="5">
        <v>0</v>
      </c>
      <c r="AC288" s="5">
        <v>0</v>
      </c>
      <c r="AD288" s="5">
        <v>0</v>
      </c>
      <c r="AE288" s="5">
        <v>0</v>
      </c>
      <c r="AF288" s="5">
        <v>0</v>
      </c>
      <c r="AG288" s="5"/>
      <c r="AH288" s="5">
        <v>0</v>
      </c>
      <c r="AI288" s="5"/>
      <c r="AJ288" s="5">
        <v>0</v>
      </c>
      <c r="AK288" s="5"/>
      <c r="AL288" s="11">
        <f t="shared" si="83"/>
        <v>0</v>
      </c>
      <c r="AM288" s="11">
        <f t="shared" si="84"/>
        <v>0</v>
      </c>
      <c r="AN288" s="11">
        <f t="shared" si="73"/>
        <v>100</v>
      </c>
      <c r="AO288" s="11">
        <v>5</v>
      </c>
      <c r="AP288" s="11">
        <v>0</v>
      </c>
      <c r="AQ288" s="11">
        <v>90</v>
      </c>
      <c r="AR288" s="11">
        <v>3</v>
      </c>
      <c r="AS288" s="11">
        <v>0</v>
      </c>
      <c r="AU288" s="11">
        <v>0</v>
      </c>
      <c r="AV288" s="11">
        <v>0</v>
      </c>
      <c r="AW288" s="11">
        <v>0</v>
      </c>
      <c r="AX288" s="11">
        <v>0</v>
      </c>
      <c r="AY288" s="11">
        <v>2</v>
      </c>
      <c r="AZ288" s="11">
        <v>0</v>
      </c>
      <c r="BB288" s="11">
        <v>0</v>
      </c>
      <c r="BD288" s="11">
        <v>0</v>
      </c>
      <c r="BF288" s="11">
        <f t="shared" si="85"/>
        <v>90</v>
      </c>
      <c r="BG288" s="11">
        <f t="shared" si="86"/>
        <v>0</v>
      </c>
      <c r="BH288" s="11">
        <f t="shared" si="87"/>
        <v>2</v>
      </c>
      <c r="BI288" s="11">
        <f t="shared" si="88"/>
        <v>0</v>
      </c>
      <c r="BL288" t="s">
        <v>586</v>
      </c>
    </row>
    <row r="289" spans="1:64" x14ac:dyDescent="0.25">
      <c r="A289">
        <v>2017</v>
      </c>
      <c r="B289" t="s">
        <v>335</v>
      </c>
      <c r="C289" s="1" t="s">
        <v>55</v>
      </c>
      <c r="D289" s="16">
        <v>97720</v>
      </c>
      <c r="E289" t="s">
        <v>253</v>
      </c>
      <c r="F289" t="s">
        <v>818</v>
      </c>
      <c r="G289" t="s">
        <v>230</v>
      </c>
      <c r="I289" t="s">
        <v>736</v>
      </c>
      <c r="J289">
        <v>1986</v>
      </c>
      <c r="K289">
        <f t="shared" si="74"/>
        <v>31</v>
      </c>
      <c r="L289" t="s">
        <v>742</v>
      </c>
      <c r="M289" t="s">
        <v>743</v>
      </c>
      <c r="N289" t="s">
        <v>744</v>
      </c>
      <c r="S289" s="5">
        <f t="shared" si="82"/>
        <v>100</v>
      </c>
      <c r="T289" s="5">
        <v>0</v>
      </c>
      <c r="U289" s="5">
        <v>0</v>
      </c>
      <c r="V289" s="5">
        <v>100</v>
      </c>
      <c r="W289" s="5">
        <v>0</v>
      </c>
      <c r="X289" s="5">
        <v>0</v>
      </c>
      <c r="Y289" s="5">
        <v>0</v>
      </c>
      <c r="Z289" s="5">
        <v>0</v>
      </c>
      <c r="AA289" s="5">
        <v>0</v>
      </c>
      <c r="AB289" s="5">
        <v>0</v>
      </c>
      <c r="AC289" s="5">
        <v>0</v>
      </c>
      <c r="AD289" s="5">
        <v>0</v>
      </c>
      <c r="AE289" s="5">
        <v>0</v>
      </c>
      <c r="AF289" s="5">
        <v>0</v>
      </c>
      <c r="AG289" s="5"/>
      <c r="AH289" s="5">
        <v>0</v>
      </c>
      <c r="AI289" s="5"/>
      <c r="AJ289" s="5">
        <v>0</v>
      </c>
      <c r="AK289" s="5"/>
      <c r="AL289" s="11">
        <f t="shared" si="83"/>
        <v>100</v>
      </c>
      <c r="AM289" s="11">
        <f t="shared" si="84"/>
        <v>0</v>
      </c>
      <c r="AN289" s="11">
        <f t="shared" si="73"/>
        <v>100</v>
      </c>
      <c r="AO289" s="11">
        <v>0</v>
      </c>
      <c r="AP289" s="11">
        <v>80</v>
      </c>
      <c r="AQ289" s="11">
        <v>18</v>
      </c>
      <c r="AR289" s="11">
        <v>2</v>
      </c>
      <c r="AS289" s="11">
        <v>0</v>
      </c>
      <c r="AU289" s="11">
        <v>0</v>
      </c>
      <c r="AV289" s="11">
        <v>0</v>
      </c>
      <c r="AW289" s="11">
        <v>0</v>
      </c>
      <c r="AX289" s="11">
        <v>0</v>
      </c>
      <c r="AY289" s="11">
        <v>0</v>
      </c>
      <c r="AZ289" s="11">
        <v>0</v>
      </c>
      <c r="BB289" s="11">
        <v>0</v>
      </c>
      <c r="BD289" s="11">
        <v>0</v>
      </c>
      <c r="BF289" s="11">
        <f t="shared" si="85"/>
        <v>98</v>
      </c>
      <c r="BG289" s="11">
        <f t="shared" si="86"/>
        <v>0</v>
      </c>
      <c r="BH289" s="11">
        <f t="shared" si="87"/>
        <v>0</v>
      </c>
      <c r="BI289" s="11">
        <f t="shared" si="88"/>
        <v>0</v>
      </c>
      <c r="BL289" t="s">
        <v>588</v>
      </c>
    </row>
    <row r="290" spans="1:64" x14ac:dyDescent="0.25">
      <c r="A290">
        <v>2017</v>
      </c>
      <c r="B290" t="s">
        <v>373</v>
      </c>
      <c r="C290" s="1" t="s">
        <v>57</v>
      </c>
      <c r="D290" s="16">
        <v>23005</v>
      </c>
      <c r="E290" t="s">
        <v>260</v>
      </c>
      <c r="F290" t="s">
        <v>819</v>
      </c>
      <c r="G290" t="s">
        <v>226</v>
      </c>
      <c r="I290" t="s">
        <v>736</v>
      </c>
      <c r="J290">
        <v>2003</v>
      </c>
      <c r="K290">
        <f t="shared" si="74"/>
        <v>14</v>
      </c>
      <c r="L290" t="s">
        <v>740</v>
      </c>
      <c r="M290" t="s">
        <v>743</v>
      </c>
      <c r="N290" t="s">
        <v>744</v>
      </c>
      <c r="O290" s="2">
        <v>90000000</v>
      </c>
      <c r="P290" s="2">
        <v>90000000</v>
      </c>
      <c r="S290" s="5">
        <f t="shared" si="82"/>
        <v>100</v>
      </c>
      <c r="T290" s="5">
        <v>65</v>
      </c>
      <c r="U290" s="5">
        <v>0</v>
      </c>
      <c r="V290" s="5">
        <v>5</v>
      </c>
      <c r="W290" s="5">
        <v>0</v>
      </c>
      <c r="X290" s="5">
        <v>10</v>
      </c>
      <c r="Y290" s="5">
        <v>5</v>
      </c>
      <c r="Z290" s="5">
        <v>0</v>
      </c>
      <c r="AA290" s="5">
        <v>0</v>
      </c>
      <c r="AB290" s="5">
        <v>0</v>
      </c>
      <c r="AC290" s="5">
        <v>0</v>
      </c>
      <c r="AD290" s="5">
        <v>0</v>
      </c>
      <c r="AE290" s="5">
        <v>15</v>
      </c>
      <c r="AF290" s="5">
        <v>0</v>
      </c>
      <c r="AG290" s="5"/>
      <c r="AH290" s="5">
        <v>0</v>
      </c>
      <c r="AI290" s="5"/>
      <c r="AJ290" s="5">
        <v>0</v>
      </c>
      <c r="AK290" s="5"/>
      <c r="AL290" s="11">
        <f t="shared" si="83"/>
        <v>5</v>
      </c>
      <c r="AM290" s="11">
        <f t="shared" si="84"/>
        <v>15</v>
      </c>
      <c r="AN290" s="11">
        <f t="shared" si="73"/>
        <v>100</v>
      </c>
      <c r="AO290" s="11">
        <v>0</v>
      </c>
      <c r="AP290" s="11">
        <v>35</v>
      </c>
      <c r="AQ290" s="11">
        <v>0</v>
      </c>
      <c r="AR290" s="11">
        <v>15</v>
      </c>
      <c r="AS290" s="11">
        <v>0</v>
      </c>
      <c r="AU290" s="11">
        <v>10</v>
      </c>
      <c r="AV290" s="11">
        <v>0</v>
      </c>
      <c r="AW290" s="11">
        <v>0</v>
      </c>
      <c r="AX290" s="11">
        <v>20</v>
      </c>
      <c r="AY290" s="11">
        <v>5</v>
      </c>
      <c r="AZ290" s="11">
        <v>15</v>
      </c>
      <c r="BB290" s="11">
        <v>0</v>
      </c>
      <c r="BD290" s="11">
        <v>0</v>
      </c>
      <c r="BF290" s="11">
        <f t="shared" si="85"/>
        <v>35</v>
      </c>
      <c r="BG290" s="11">
        <f t="shared" si="86"/>
        <v>0</v>
      </c>
      <c r="BH290" s="11">
        <f t="shared" si="87"/>
        <v>40</v>
      </c>
      <c r="BI290" s="11">
        <f t="shared" si="88"/>
        <v>0</v>
      </c>
      <c r="BL290" t="s">
        <v>588</v>
      </c>
    </row>
    <row r="291" spans="1:64" x14ac:dyDescent="0.25">
      <c r="A291">
        <v>2017</v>
      </c>
      <c r="B291" t="s">
        <v>290</v>
      </c>
      <c r="C291" s="1" t="s">
        <v>57</v>
      </c>
      <c r="D291" s="16">
        <v>24091</v>
      </c>
      <c r="E291" t="s">
        <v>260</v>
      </c>
      <c r="F291" t="s">
        <v>819</v>
      </c>
      <c r="G291" t="s">
        <v>230</v>
      </c>
      <c r="I291" t="s">
        <v>736</v>
      </c>
      <c r="J291">
        <v>2000</v>
      </c>
      <c r="K291">
        <f t="shared" si="74"/>
        <v>17</v>
      </c>
      <c r="L291" t="s">
        <v>741</v>
      </c>
      <c r="M291" t="s">
        <v>743</v>
      </c>
      <c r="N291" t="s">
        <v>746</v>
      </c>
      <c r="O291" s="2">
        <v>640400</v>
      </c>
      <c r="P291" s="2">
        <v>640275</v>
      </c>
      <c r="Q291" s="2">
        <v>621254</v>
      </c>
      <c r="R291" s="3">
        <v>0.97010306058713303</v>
      </c>
      <c r="S291" s="5">
        <f t="shared" si="82"/>
        <v>100</v>
      </c>
      <c r="T291" s="5">
        <v>60</v>
      </c>
      <c r="U291" s="5">
        <v>5</v>
      </c>
      <c r="V291" s="5">
        <v>20</v>
      </c>
      <c r="W291" s="5">
        <v>0</v>
      </c>
      <c r="X291" s="5">
        <v>5</v>
      </c>
      <c r="Y291" s="5">
        <v>5</v>
      </c>
      <c r="Z291" s="5">
        <v>0</v>
      </c>
      <c r="AA291" s="5">
        <v>0</v>
      </c>
      <c r="AB291" s="5">
        <v>0</v>
      </c>
      <c r="AC291" s="5">
        <v>5</v>
      </c>
      <c r="AD291" s="5">
        <v>0</v>
      </c>
      <c r="AE291" s="5">
        <v>0</v>
      </c>
      <c r="AF291" s="5">
        <v>0</v>
      </c>
      <c r="AG291" s="5"/>
      <c r="AH291" s="5">
        <v>0</v>
      </c>
      <c r="AI291" s="5"/>
      <c r="AJ291" s="5">
        <v>0</v>
      </c>
      <c r="AK291" s="5"/>
      <c r="AL291" s="11">
        <f t="shared" si="83"/>
        <v>20</v>
      </c>
      <c r="AM291" s="11">
        <f t="shared" si="84"/>
        <v>5</v>
      </c>
      <c r="AN291" s="11">
        <f t="shared" si="73"/>
        <v>100</v>
      </c>
      <c r="AO291" s="11">
        <v>65</v>
      </c>
      <c r="AP291" s="11">
        <v>0</v>
      </c>
      <c r="AQ291" s="11">
        <v>10</v>
      </c>
      <c r="AR291" s="11">
        <v>20</v>
      </c>
      <c r="AS291" s="11">
        <v>0</v>
      </c>
      <c r="AU291" s="11">
        <v>0</v>
      </c>
      <c r="AV291" s="11">
        <v>0</v>
      </c>
      <c r="AW291" s="11">
        <v>0</v>
      </c>
      <c r="AX291" s="11">
        <v>5</v>
      </c>
      <c r="AY291" s="11">
        <v>0</v>
      </c>
      <c r="AZ291" s="11">
        <v>0</v>
      </c>
      <c r="BB291" s="11">
        <v>0</v>
      </c>
      <c r="BD291" s="11">
        <v>0</v>
      </c>
      <c r="BF291" s="11">
        <f t="shared" si="85"/>
        <v>10</v>
      </c>
      <c r="BG291" s="11">
        <f t="shared" si="86"/>
        <v>0</v>
      </c>
      <c r="BH291" s="11">
        <f t="shared" si="87"/>
        <v>5</v>
      </c>
      <c r="BI291" s="11">
        <f t="shared" si="88"/>
        <v>0</v>
      </c>
    </row>
    <row r="292" spans="1:64" x14ac:dyDescent="0.25">
      <c r="A292">
        <v>2017</v>
      </c>
      <c r="B292" t="s">
        <v>375</v>
      </c>
      <c r="C292" s="1" t="s">
        <v>21</v>
      </c>
      <c r="D292" s="16">
        <v>27603</v>
      </c>
      <c r="E292" t="s">
        <v>260</v>
      </c>
      <c r="F292" t="s">
        <v>819</v>
      </c>
      <c r="G292" t="s">
        <v>735</v>
      </c>
      <c r="I292" t="s">
        <v>733</v>
      </c>
      <c r="J292">
        <v>1956</v>
      </c>
      <c r="K292">
        <f t="shared" si="74"/>
        <v>61</v>
      </c>
      <c r="L292" t="s">
        <v>742</v>
      </c>
      <c r="M292" t="s">
        <v>743</v>
      </c>
      <c r="N292" t="s">
        <v>746</v>
      </c>
      <c r="O292" s="2">
        <v>1600000</v>
      </c>
      <c r="Q292" s="2">
        <v>1200000</v>
      </c>
      <c r="R292" s="3">
        <v>0.75</v>
      </c>
      <c r="S292" s="5">
        <f t="shared" si="82"/>
        <v>100</v>
      </c>
      <c r="T292" s="5">
        <v>85</v>
      </c>
      <c r="U292" s="5">
        <v>0</v>
      </c>
      <c r="V292" s="5">
        <v>2</v>
      </c>
      <c r="W292" s="5">
        <v>1</v>
      </c>
      <c r="X292" s="5">
        <v>1</v>
      </c>
      <c r="Y292" s="5">
        <v>2</v>
      </c>
      <c r="Z292" s="5">
        <v>0</v>
      </c>
      <c r="AA292" s="5">
        <v>5</v>
      </c>
      <c r="AB292" s="5">
        <v>1</v>
      </c>
      <c r="AC292" s="5">
        <v>3</v>
      </c>
      <c r="AD292" s="5">
        <v>0</v>
      </c>
      <c r="AE292" s="5">
        <v>0</v>
      </c>
      <c r="AF292" s="5">
        <v>0</v>
      </c>
      <c r="AG292" s="5"/>
      <c r="AH292" s="5">
        <v>0</v>
      </c>
      <c r="AI292" s="5"/>
      <c r="AJ292" s="5">
        <v>0</v>
      </c>
      <c r="AK292" s="5"/>
      <c r="AL292" s="11">
        <f t="shared" si="83"/>
        <v>3</v>
      </c>
      <c r="AM292" s="11">
        <f t="shared" si="84"/>
        <v>9</v>
      </c>
      <c r="AN292" s="11">
        <f t="shared" si="73"/>
        <v>100</v>
      </c>
      <c r="AO292" s="11">
        <v>65</v>
      </c>
      <c r="AP292" s="11">
        <v>5</v>
      </c>
      <c r="AQ292" s="11">
        <v>10</v>
      </c>
      <c r="AR292" s="11">
        <v>10</v>
      </c>
      <c r="AS292" s="11">
        <v>1</v>
      </c>
      <c r="AU292" s="11">
        <v>1</v>
      </c>
      <c r="AV292" s="11">
        <v>0</v>
      </c>
      <c r="AW292" s="11">
        <v>5</v>
      </c>
      <c r="AX292" s="11">
        <v>2</v>
      </c>
      <c r="AY292" s="11">
        <v>1</v>
      </c>
      <c r="AZ292" s="11">
        <v>0</v>
      </c>
      <c r="BB292" s="11">
        <v>0</v>
      </c>
      <c r="BD292" s="11">
        <v>0</v>
      </c>
      <c r="BF292" s="11">
        <f t="shared" si="85"/>
        <v>15</v>
      </c>
      <c r="BG292" s="11">
        <f t="shared" si="86"/>
        <v>1</v>
      </c>
      <c r="BH292" s="11">
        <f t="shared" si="87"/>
        <v>8</v>
      </c>
      <c r="BI292" s="11">
        <f t="shared" si="88"/>
        <v>0</v>
      </c>
      <c r="BL292" t="s">
        <v>588</v>
      </c>
    </row>
    <row r="293" spans="1:64" x14ac:dyDescent="0.25">
      <c r="A293">
        <v>2017</v>
      </c>
      <c r="B293" t="s">
        <v>288</v>
      </c>
      <c r="C293" s="1" t="s">
        <v>19</v>
      </c>
      <c r="D293" s="16">
        <v>55114</v>
      </c>
      <c r="E293" t="s">
        <v>255</v>
      </c>
      <c r="F293" t="s">
        <v>816</v>
      </c>
      <c r="G293" t="s">
        <v>239</v>
      </c>
      <c r="I293" t="s">
        <v>733</v>
      </c>
      <c r="J293">
        <v>1999</v>
      </c>
      <c r="K293">
        <f t="shared" si="74"/>
        <v>18</v>
      </c>
      <c r="L293" t="s">
        <v>741</v>
      </c>
      <c r="M293" t="s">
        <v>743</v>
      </c>
      <c r="N293" t="s">
        <v>744</v>
      </c>
      <c r="Q293" s="2">
        <v>4836131</v>
      </c>
      <c r="S293" s="5">
        <f t="shared" si="82"/>
        <v>100</v>
      </c>
      <c r="T293" s="5">
        <v>78</v>
      </c>
      <c r="U293" s="5">
        <v>0</v>
      </c>
      <c r="V293" s="5">
        <v>0</v>
      </c>
      <c r="W293" s="5">
        <v>0</v>
      </c>
      <c r="X293" s="5">
        <v>15</v>
      </c>
      <c r="Y293" s="5">
        <v>0</v>
      </c>
      <c r="Z293" s="5">
        <v>5</v>
      </c>
      <c r="AA293" s="5">
        <v>0</v>
      </c>
      <c r="AB293" s="5">
        <v>0</v>
      </c>
      <c r="AC293" s="5">
        <v>2</v>
      </c>
      <c r="AD293" s="5">
        <v>0</v>
      </c>
      <c r="AE293" s="5">
        <v>0</v>
      </c>
      <c r="AF293" s="5">
        <v>0</v>
      </c>
      <c r="AG293" s="5"/>
      <c r="AH293" s="5">
        <v>0</v>
      </c>
      <c r="AI293" s="5"/>
      <c r="AJ293" s="5">
        <v>0</v>
      </c>
      <c r="AK293" s="5"/>
      <c r="AL293" s="11">
        <f t="shared" si="83"/>
        <v>0</v>
      </c>
      <c r="AM293" s="11">
        <f t="shared" si="84"/>
        <v>7</v>
      </c>
      <c r="AN293" s="11">
        <f t="shared" si="73"/>
        <v>100</v>
      </c>
      <c r="AO293" s="11">
        <v>3.5</v>
      </c>
      <c r="AP293" s="11">
        <v>0</v>
      </c>
      <c r="AQ293" s="11">
        <v>82</v>
      </c>
      <c r="AR293" s="11">
        <v>12</v>
      </c>
      <c r="AS293" s="11">
        <v>1</v>
      </c>
      <c r="AU293" s="11">
        <v>1</v>
      </c>
      <c r="AV293" s="11">
        <v>0</v>
      </c>
      <c r="AW293" s="11">
        <v>0</v>
      </c>
      <c r="AX293" s="11">
        <v>0.5</v>
      </c>
      <c r="AY293" s="11">
        <v>0</v>
      </c>
      <c r="AZ293" s="11">
        <v>0</v>
      </c>
      <c r="BB293" s="11">
        <v>0</v>
      </c>
      <c r="BD293" s="11">
        <v>0</v>
      </c>
      <c r="BF293" s="11">
        <f t="shared" si="85"/>
        <v>82</v>
      </c>
      <c r="BG293" s="11">
        <f t="shared" si="86"/>
        <v>1</v>
      </c>
      <c r="BH293" s="11">
        <f t="shared" si="87"/>
        <v>0.5</v>
      </c>
      <c r="BI293" s="11">
        <f t="shared" si="88"/>
        <v>0</v>
      </c>
    </row>
    <row r="294" spans="1:64" x14ac:dyDescent="0.25">
      <c r="A294">
        <v>2017</v>
      </c>
      <c r="B294" t="s">
        <v>330</v>
      </c>
      <c r="C294" s="1" t="s">
        <v>80</v>
      </c>
      <c r="D294" s="16">
        <v>43728</v>
      </c>
      <c r="E294" t="s">
        <v>257</v>
      </c>
      <c r="F294" t="s">
        <v>816</v>
      </c>
      <c r="G294" t="s">
        <v>224</v>
      </c>
      <c r="I294" t="s">
        <v>224</v>
      </c>
      <c r="J294">
        <v>2005</v>
      </c>
      <c r="K294">
        <f t="shared" si="74"/>
        <v>12</v>
      </c>
      <c r="L294" t="s">
        <v>740</v>
      </c>
      <c r="M294" t="s">
        <v>743</v>
      </c>
      <c r="N294" t="s">
        <v>746</v>
      </c>
      <c r="O294" s="2">
        <v>38400</v>
      </c>
      <c r="Q294" s="2">
        <v>60400</v>
      </c>
      <c r="R294" s="3">
        <v>1.5729166666666667</v>
      </c>
      <c r="S294" s="5">
        <f t="shared" si="82"/>
        <v>100</v>
      </c>
      <c r="T294" s="5">
        <v>70.3125</v>
      </c>
      <c r="U294" s="5">
        <v>1.171875</v>
      </c>
      <c r="V294" s="5">
        <v>0</v>
      </c>
      <c r="W294" s="5">
        <v>0</v>
      </c>
      <c r="X294" s="5">
        <v>0</v>
      </c>
      <c r="Y294" s="5">
        <v>1.5625</v>
      </c>
      <c r="Z294" s="5">
        <v>0</v>
      </c>
      <c r="AA294" s="5">
        <v>5.859375</v>
      </c>
      <c r="AB294" s="5">
        <v>0</v>
      </c>
      <c r="AC294" s="5">
        <v>1.5625</v>
      </c>
      <c r="AD294" s="5">
        <v>0</v>
      </c>
      <c r="AE294" s="5">
        <v>0</v>
      </c>
      <c r="AF294" s="5">
        <v>0</v>
      </c>
      <c r="AG294" s="5"/>
      <c r="AH294" s="5">
        <v>19.53125</v>
      </c>
      <c r="AI294" s="5"/>
      <c r="AJ294" s="5">
        <v>0</v>
      </c>
      <c r="AK294" s="5"/>
      <c r="AL294" s="11">
        <f t="shared" si="83"/>
        <v>0</v>
      </c>
      <c r="AM294" s="11">
        <f t="shared" si="84"/>
        <v>26.953125</v>
      </c>
      <c r="AN294" s="11">
        <f t="shared" si="73"/>
        <v>99.996250000000003</v>
      </c>
      <c r="AO294" s="11">
        <v>62.823828125000006</v>
      </c>
      <c r="AP294" s="11">
        <v>0</v>
      </c>
      <c r="AQ294" s="11">
        <v>2.734375</v>
      </c>
      <c r="AR294" s="11">
        <v>7.8125</v>
      </c>
      <c r="AS294" s="11">
        <v>0</v>
      </c>
      <c r="AT294" s="11" t="s">
        <v>243</v>
      </c>
      <c r="AU294" s="11">
        <v>1.171875</v>
      </c>
      <c r="AV294" s="11">
        <v>0.46875</v>
      </c>
      <c r="AW294" s="11">
        <v>2.4035156249999998</v>
      </c>
      <c r="AX294" s="11">
        <v>0.78125</v>
      </c>
      <c r="AY294" s="11">
        <v>0</v>
      </c>
      <c r="AZ294" s="11">
        <v>0</v>
      </c>
      <c r="BA294" s="11" t="s">
        <v>243</v>
      </c>
      <c r="BB294" s="11">
        <v>6.9601562500000007</v>
      </c>
      <c r="BD294" s="11">
        <v>14.84</v>
      </c>
      <c r="BF294" s="11">
        <f t="shared" si="85"/>
        <v>2.734375</v>
      </c>
      <c r="BG294" s="11">
        <f t="shared" si="86"/>
        <v>0</v>
      </c>
      <c r="BH294" s="11">
        <f t="shared" si="87"/>
        <v>3.6535156249999998</v>
      </c>
      <c r="BI294" s="11">
        <f t="shared" si="88"/>
        <v>21.800156250000001</v>
      </c>
      <c r="BL294" t="s">
        <v>586</v>
      </c>
    </row>
    <row r="295" spans="1:64" x14ac:dyDescent="0.25">
      <c r="A295">
        <v>2017</v>
      </c>
      <c r="B295" t="s">
        <v>367</v>
      </c>
      <c r="C295" s="1" t="s">
        <v>102</v>
      </c>
      <c r="D295" s="16">
        <v>68379</v>
      </c>
      <c r="E295" t="s">
        <v>255</v>
      </c>
      <c r="F295" t="s">
        <v>816</v>
      </c>
      <c r="G295" t="s">
        <v>232</v>
      </c>
      <c r="I295" t="s">
        <v>736</v>
      </c>
      <c r="J295">
        <v>2006</v>
      </c>
      <c r="K295">
        <f t="shared" ref="K295:K326" si="89">2017-J295</f>
        <v>11</v>
      </c>
      <c r="L295" t="s">
        <v>740</v>
      </c>
      <c r="M295" t="s">
        <v>743</v>
      </c>
      <c r="N295" t="s">
        <v>746</v>
      </c>
      <c r="O295" s="2">
        <v>187987</v>
      </c>
      <c r="P295" s="2">
        <v>151435</v>
      </c>
      <c r="Q295" s="2">
        <v>92939</v>
      </c>
      <c r="R295" s="3">
        <v>0.49439056956066113</v>
      </c>
      <c r="S295" s="5">
        <f t="shared" si="82"/>
        <v>100</v>
      </c>
      <c r="T295" s="5">
        <v>13.589989104236141</v>
      </c>
      <c r="U295" s="5">
        <v>1.5326707828441244</v>
      </c>
      <c r="V295" s="5">
        <v>51.906098326014458</v>
      </c>
      <c r="W295" s="5">
        <v>0</v>
      </c>
      <c r="X295" s="5">
        <v>9.1900815531416118</v>
      </c>
      <c r="Y295" s="5">
        <v>6.6510383993132365</v>
      </c>
      <c r="Z295" s="5">
        <v>3.8485158648925282</v>
      </c>
      <c r="AA295" s="5">
        <v>2.0470829068577281</v>
      </c>
      <c r="AB295" s="5">
        <v>0.65242513289530157</v>
      </c>
      <c r="AC295" s="5">
        <v>4.1661438901178727</v>
      </c>
      <c r="AD295" s="5">
        <v>0</v>
      </c>
      <c r="AE295" s="5">
        <v>6.4159540396869943</v>
      </c>
      <c r="AF295" s="5">
        <v>0</v>
      </c>
      <c r="AG295" s="5"/>
      <c r="AH295" s="5">
        <v>0</v>
      </c>
      <c r="AI295" s="5"/>
      <c r="AJ295" s="5">
        <v>0</v>
      </c>
      <c r="AK295" s="5"/>
      <c r="AL295" s="11">
        <f t="shared" si="83"/>
        <v>51.906098326014458</v>
      </c>
      <c r="AM295" s="11">
        <f t="shared" si="84"/>
        <v>17.130121834450424</v>
      </c>
      <c r="AN295" s="11">
        <f t="shared" si="73"/>
        <v>99.577178327335162</v>
      </c>
      <c r="AO295" s="11">
        <v>77.77726417274738</v>
      </c>
      <c r="AP295" s="11">
        <v>0</v>
      </c>
      <c r="AQ295" s="11">
        <v>0</v>
      </c>
      <c r="AR295" s="11">
        <v>1.617195496417605</v>
      </c>
      <c r="AS295" s="11">
        <v>0</v>
      </c>
      <c r="AT295" s="11" t="s">
        <v>243</v>
      </c>
      <c r="AU295" s="11">
        <v>0</v>
      </c>
      <c r="AV295" s="11">
        <v>0</v>
      </c>
      <c r="AW295" s="11">
        <v>18.18271865817017</v>
      </c>
      <c r="AX295" s="11">
        <v>0</v>
      </c>
      <c r="AY295" s="11">
        <v>0</v>
      </c>
      <c r="AZ295" s="11">
        <v>0</v>
      </c>
      <c r="BA295" s="11" t="s">
        <v>243</v>
      </c>
      <c r="BB295" s="11">
        <v>0</v>
      </c>
      <c r="BD295" s="11">
        <v>2</v>
      </c>
      <c r="BE295" t="s">
        <v>787</v>
      </c>
      <c r="BF295" s="11">
        <f t="shared" si="85"/>
        <v>0</v>
      </c>
      <c r="BG295" s="11">
        <f t="shared" si="86"/>
        <v>0</v>
      </c>
      <c r="BH295" s="11">
        <f t="shared" si="87"/>
        <v>18.18271865817017</v>
      </c>
      <c r="BI295" s="11">
        <f t="shared" si="88"/>
        <v>2</v>
      </c>
      <c r="BL295" t="s">
        <v>587</v>
      </c>
    </row>
    <row r="296" spans="1:64" x14ac:dyDescent="0.25">
      <c r="A296">
        <v>2017</v>
      </c>
      <c r="B296" t="s">
        <v>285</v>
      </c>
      <c r="C296" s="1" t="s">
        <v>42</v>
      </c>
      <c r="D296" s="16">
        <v>17229</v>
      </c>
      <c r="E296" t="s">
        <v>261</v>
      </c>
      <c r="F296" t="s">
        <v>817</v>
      </c>
      <c r="G296" t="s">
        <v>227</v>
      </c>
      <c r="I296" t="s">
        <v>733</v>
      </c>
      <c r="J296">
        <v>1988</v>
      </c>
      <c r="K296">
        <f t="shared" si="89"/>
        <v>29</v>
      </c>
      <c r="L296" t="s">
        <v>742</v>
      </c>
      <c r="M296" t="s">
        <v>743</v>
      </c>
      <c r="N296" t="s">
        <v>744</v>
      </c>
      <c r="O296" s="2">
        <v>3519220</v>
      </c>
      <c r="P296" s="2">
        <v>2336583</v>
      </c>
      <c r="S296" s="5">
        <f t="shared" si="82"/>
        <v>100</v>
      </c>
      <c r="T296" s="5">
        <v>90.5</v>
      </c>
      <c r="U296" s="5">
        <v>0</v>
      </c>
      <c r="V296" s="5">
        <v>0</v>
      </c>
      <c r="W296" s="5">
        <v>0</v>
      </c>
      <c r="X296" s="5">
        <v>0</v>
      </c>
      <c r="Y296" s="5">
        <v>2</v>
      </c>
      <c r="Z296" s="5">
        <v>0</v>
      </c>
      <c r="AA296" s="5">
        <v>0</v>
      </c>
      <c r="AB296" s="5">
        <v>0</v>
      </c>
      <c r="AC296" s="5">
        <v>0</v>
      </c>
      <c r="AD296" s="5">
        <v>0</v>
      </c>
      <c r="AE296" s="5">
        <v>0</v>
      </c>
      <c r="AF296" s="5">
        <v>7.5</v>
      </c>
      <c r="AG296" s="5"/>
      <c r="AH296" s="5">
        <v>0</v>
      </c>
      <c r="AI296" s="5"/>
      <c r="AJ296" s="5">
        <v>0</v>
      </c>
      <c r="AK296" s="5"/>
      <c r="AL296" s="11">
        <f t="shared" si="83"/>
        <v>0</v>
      </c>
      <c r="AM296" s="11">
        <f t="shared" si="84"/>
        <v>7.5</v>
      </c>
      <c r="AN296" s="11">
        <f t="shared" si="73"/>
        <v>99.5</v>
      </c>
      <c r="AO296" s="11">
        <v>14.3</v>
      </c>
      <c r="AP296" s="11">
        <v>5</v>
      </c>
      <c r="AQ296" s="11">
        <v>0</v>
      </c>
      <c r="AR296" s="11">
        <v>22.9</v>
      </c>
      <c r="AS296" s="11">
        <v>17.3</v>
      </c>
      <c r="AU296" s="11">
        <v>0</v>
      </c>
      <c r="AV296" s="11">
        <v>0</v>
      </c>
      <c r="AW296" s="11">
        <v>0</v>
      </c>
      <c r="AX296" s="11">
        <v>0</v>
      </c>
      <c r="AY296" s="11">
        <v>0</v>
      </c>
      <c r="AZ296" s="11">
        <v>0</v>
      </c>
      <c r="BB296" s="11">
        <v>0</v>
      </c>
      <c r="BD296" s="11">
        <v>40</v>
      </c>
      <c r="BE296" t="s">
        <v>788</v>
      </c>
      <c r="BF296" s="11">
        <f t="shared" si="85"/>
        <v>5</v>
      </c>
      <c r="BG296" s="11">
        <f t="shared" si="86"/>
        <v>17.3</v>
      </c>
      <c r="BH296" s="11">
        <f t="shared" si="87"/>
        <v>0</v>
      </c>
      <c r="BI296" s="11">
        <f t="shared" si="88"/>
        <v>40</v>
      </c>
    </row>
    <row r="297" spans="1:64" x14ac:dyDescent="0.25">
      <c r="A297">
        <v>2017</v>
      </c>
      <c r="B297" t="s">
        <v>319</v>
      </c>
      <c r="C297" s="1" t="s">
        <v>80</v>
      </c>
      <c r="D297" s="16">
        <v>45701</v>
      </c>
      <c r="E297" t="s">
        <v>257</v>
      </c>
      <c r="F297" t="s">
        <v>816</v>
      </c>
      <c r="G297" t="s">
        <v>224</v>
      </c>
      <c r="I297" t="s">
        <v>224</v>
      </c>
      <c r="J297">
        <v>1996</v>
      </c>
      <c r="K297">
        <f t="shared" si="89"/>
        <v>21</v>
      </c>
      <c r="L297" t="s">
        <v>742</v>
      </c>
      <c r="M297" t="s">
        <v>743</v>
      </c>
      <c r="N297" t="s">
        <v>746</v>
      </c>
      <c r="AL297" s="11"/>
      <c r="AM297" s="11"/>
      <c r="AN297" s="11">
        <f t="shared" si="73"/>
        <v>0</v>
      </c>
      <c r="BF297" s="11"/>
      <c r="BG297" s="11"/>
      <c r="BH297" s="11"/>
      <c r="BI297" s="11"/>
      <c r="BL297" t="s">
        <v>587</v>
      </c>
    </row>
    <row r="298" spans="1:64" x14ac:dyDescent="0.25">
      <c r="A298">
        <v>2017</v>
      </c>
      <c r="B298" t="s">
        <v>348</v>
      </c>
      <c r="C298" s="1" t="s">
        <v>219</v>
      </c>
      <c r="D298" s="16">
        <v>40372</v>
      </c>
      <c r="E298" t="s">
        <v>734</v>
      </c>
      <c r="F298" t="s">
        <v>819</v>
      </c>
      <c r="G298" t="s">
        <v>230</v>
      </c>
      <c r="I298" t="s">
        <v>736</v>
      </c>
      <c r="J298">
        <v>2005</v>
      </c>
      <c r="K298">
        <f t="shared" si="89"/>
        <v>12</v>
      </c>
      <c r="L298" t="s">
        <v>740</v>
      </c>
      <c r="M298" t="s">
        <v>743</v>
      </c>
      <c r="N298" t="s">
        <v>744</v>
      </c>
      <c r="O298" s="2">
        <v>500000</v>
      </c>
      <c r="P298" s="2">
        <v>500000</v>
      </c>
      <c r="AL298" s="11"/>
      <c r="AM298" s="11"/>
      <c r="AN298" s="11">
        <f t="shared" si="73"/>
        <v>0</v>
      </c>
      <c r="BF298" s="11"/>
      <c r="BG298" s="11"/>
      <c r="BH298" s="11"/>
      <c r="BI298" s="11"/>
      <c r="BL298" t="s">
        <v>588</v>
      </c>
    </row>
    <row r="299" spans="1:64" x14ac:dyDescent="0.25">
      <c r="A299">
        <v>2017</v>
      </c>
      <c r="B299" t="s">
        <v>296</v>
      </c>
      <c r="C299" s="1" t="s">
        <v>393</v>
      </c>
      <c r="D299" s="16">
        <v>39564</v>
      </c>
      <c r="E299" t="s">
        <v>734</v>
      </c>
      <c r="F299" t="s">
        <v>819</v>
      </c>
      <c r="G299" t="s">
        <v>224</v>
      </c>
      <c r="I299" t="s">
        <v>224</v>
      </c>
      <c r="J299">
        <v>2004</v>
      </c>
      <c r="K299">
        <f t="shared" si="89"/>
        <v>13</v>
      </c>
      <c r="L299" t="s">
        <v>740</v>
      </c>
      <c r="M299" t="s">
        <v>743</v>
      </c>
      <c r="N299" t="s">
        <v>745</v>
      </c>
      <c r="AL299" s="11"/>
      <c r="AM299" s="11"/>
      <c r="AN299" s="11">
        <f t="shared" si="73"/>
        <v>0</v>
      </c>
      <c r="BF299" s="11"/>
      <c r="BG299" s="11"/>
      <c r="BH299" s="11"/>
      <c r="BI299" s="11"/>
    </row>
    <row r="300" spans="1:64" x14ac:dyDescent="0.25">
      <c r="A300">
        <v>2017</v>
      </c>
      <c r="B300" t="s">
        <v>372</v>
      </c>
      <c r="C300" s="1" t="s">
        <v>42</v>
      </c>
      <c r="D300" s="16">
        <v>15201</v>
      </c>
      <c r="E300" t="s">
        <v>261</v>
      </c>
      <c r="F300" t="s">
        <v>817</v>
      </c>
      <c r="G300" t="s">
        <v>227</v>
      </c>
      <c r="I300" t="s">
        <v>733</v>
      </c>
      <c r="J300">
        <v>1999</v>
      </c>
      <c r="K300">
        <f t="shared" si="89"/>
        <v>18</v>
      </c>
      <c r="L300" t="s">
        <v>741</v>
      </c>
      <c r="M300" t="s">
        <v>743</v>
      </c>
      <c r="N300" t="s">
        <v>746</v>
      </c>
      <c r="AL300" s="11"/>
      <c r="AM300" s="11"/>
      <c r="AN300" s="11">
        <f t="shared" si="73"/>
        <v>0</v>
      </c>
      <c r="BF300" s="11"/>
      <c r="BG300" s="11"/>
      <c r="BH300" s="11"/>
      <c r="BI300" s="11"/>
      <c r="BL300" t="s">
        <v>588</v>
      </c>
    </row>
    <row r="301" spans="1:64" x14ac:dyDescent="0.25">
      <c r="A301">
        <v>2017</v>
      </c>
      <c r="B301" t="s">
        <v>270</v>
      </c>
      <c r="C301" s="1" t="s">
        <v>101</v>
      </c>
      <c r="D301" s="14">
        <v>1945</v>
      </c>
      <c r="E301" t="s">
        <v>258</v>
      </c>
      <c r="F301" t="s">
        <v>817</v>
      </c>
      <c r="G301" t="s">
        <v>239</v>
      </c>
      <c r="I301" t="s">
        <v>733</v>
      </c>
      <c r="J301">
        <v>1993</v>
      </c>
      <c r="K301">
        <f t="shared" si="89"/>
        <v>24</v>
      </c>
      <c r="L301" t="s">
        <v>742</v>
      </c>
      <c r="M301" t="s">
        <v>743</v>
      </c>
      <c r="N301" t="s">
        <v>745</v>
      </c>
      <c r="AL301" s="11"/>
      <c r="AM301" s="11"/>
      <c r="AN301" s="11">
        <f t="shared" si="73"/>
        <v>0</v>
      </c>
      <c r="BF301" s="11"/>
      <c r="BG301" s="11"/>
      <c r="BH301" s="11"/>
      <c r="BI301" s="11"/>
    </row>
    <row r="302" spans="1:64" x14ac:dyDescent="0.25">
      <c r="A302">
        <v>2017</v>
      </c>
      <c r="B302" t="s">
        <v>262</v>
      </c>
      <c r="C302" s="1" t="s">
        <v>101</v>
      </c>
      <c r="D302" s="14">
        <v>2129</v>
      </c>
      <c r="E302" t="s">
        <v>258</v>
      </c>
      <c r="F302" t="s">
        <v>817</v>
      </c>
      <c r="G302" t="s">
        <v>230</v>
      </c>
      <c r="I302" t="s">
        <v>736</v>
      </c>
      <c r="J302">
        <v>2002</v>
      </c>
      <c r="K302">
        <f t="shared" si="89"/>
        <v>15</v>
      </c>
      <c r="L302" t="s">
        <v>740</v>
      </c>
      <c r="M302" t="s">
        <v>743</v>
      </c>
      <c r="N302" t="s">
        <v>745</v>
      </c>
      <c r="AL302" s="11"/>
      <c r="AM302" s="11"/>
      <c r="AN302" s="11">
        <f t="shared" si="73"/>
        <v>0</v>
      </c>
      <c r="BF302" s="11"/>
      <c r="BG302" s="11"/>
      <c r="BH302" s="11"/>
      <c r="BI302" s="11"/>
    </row>
    <row r="303" spans="1:64" x14ac:dyDescent="0.25">
      <c r="A303">
        <v>2017</v>
      </c>
      <c r="B303" t="s">
        <v>274</v>
      </c>
      <c r="C303" s="1" t="s">
        <v>101</v>
      </c>
      <c r="D303" s="14">
        <v>1301</v>
      </c>
      <c r="E303" t="s">
        <v>258</v>
      </c>
      <c r="F303" t="s">
        <v>817</v>
      </c>
      <c r="G303" t="s">
        <v>224</v>
      </c>
      <c r="I303" t="s">
        <v>224</v>
      </c>
      <c r="J303">
        <v>2001</v>
      </c>
      <c r="K303">
        <f t="shared" si="89"/>
        <v>16</v>
      </c>
      <c r="L303" t="s">
        <v>741</v>
      </c>
      <c r="M303" t="s">
        <v>743</v>
      </c>
      <c r="N303" t="s">
        <v>744</v>
      </c>
      <c r="AL303" s="11"/>
      <c r="AM303" s="11"/>
      <c r="AN303" s="11">
        <f t="shared" si="73"/>
        <v>0</v>
      </c>
      <c r="BF303" s="11"/>
      <c r="BG303" s="11"/>
      <c r="BH303" s="11"/>
      <c r="BI303" s="11"/>
    </row>
    <row r="304" spans="1:64" x14ac:dyDescent="0.25">
      <c r="A304">
        <v>2017</v>
      </c>
      <c r="B304" t="s">
        <v>263</v>
      </c>
      <c r="C304" s="1" t="s">
        <v>62</v>
      </c>
      <c r="D304" s="12"/>
      <c r="E304" t="s">
        <v>253</v>
      </c>
      <c r="F304" t="s">
        <v>818</v>
      </c>
      <c r="G304" t="s">
        <v>227</v>
      </c>
      <c r="I304" t="s">
        <v>733</v>
      </c>
      <c r="J304">
        <v>2006</v>
      </c>
      <c r="K304">
        <f t="shared" si="89"/>
        <v>11</v>
      </c>
      <c r="L304" t="s">
        <v>740</v>
      </c>
      <c r="M304" t="s">
        <v>743</v>
      </c>
      <c r="N304" t="s">
        <v>746</v>
      </c>
      <c r="AL304" s="11"/>
      <c r="AM304" s="11"/>
      <c r="AN304" s="11">
        <f t="shared" si="73"/>
        <v>0</v>
      </c>
      <c r="BF304" s="11"/>
      <c r="BG304" s="11"/>
      <c r="BH304" s="11"/>
      <c r="BI304" s="11"/>
    </row>
    <row r="305" spans="1:64" x14ac:dyDescent="0.25">
      <c r="A305">
        <v>2017</v>
      </c>
      <c r="B305" t="s">
        <v>353</v>
      </c>
      <c r="C305" s="1" t="s">
        <v>19</v>
      </c>
      <c r="D305" s="16">
        <v>55932</v>
      </c>
      <c r="E305" t="s">
        <v>255</v>
      </c>
      <c r="F305" t="s">
        <v>816</v>
      </c>
      <c r="G305" t="s">
        <v>230</v>
      </c>
      <c r="I305" t="s">
        <v>736</v>
      </c>
      <c r="J305">
        <v>2003</v>
      </c>
      <c r="K305">
        <f t="shared" si="89"/>
        <v>14</v>
      </c>
      <c r="L305" t="s">
        <v>740</v>
      </c>
      <c r="M305" t="s">
        <v>743</v>
      </c>
      <c r="N305" t="s">
        <v>746</v>
      </c>
      <c r="O305" s="2">
        <v>1437695</v>
      </c>
      <c r="P305" s="2">
        <v>1431483</v>
      </c>
      <c r="Q305" s="2">
        <v>1421605</v>
      </c>
      <c r="R305" s="3">
        <v>0.9888084746764787</v>
      </c>
      <c r="S305" s="5">
        <f>SUM(T305:AJ305)</f>
        <v>100.00000000000001</v>
      </c>
      <c r="T305" s="5">
        <v>6.4182389871203505</v>
      </c>
      <c r="U305" s="5">
        <v>0</v>
      </c>
      <c r="V305" s="5">
        <v>80.290090766009797</v>
      </c>
      <c r="W305" s="5">
        <v>0</v>
      </c>
      <c r="X305" s="5">
        <v>0</v>
      </c>
      <c r="Y305" s="5">
        <v>12.644369510500649</v>
      </c>
      <c r="Z305" s="5">
        <v>2.0957286953460202E-3</v>
      </c>
      <c r="AA305" s="5">
        <v>0</v>
      </c>
      <c r="AB305" s="5">
        <v>0</v>
      </c>
      <c r="AC305" s="5">
        <v>0.64520500767385991</v>
      </c>
      <c r="AD305" s="5">
        <v>0</v>
      </c>
      <c r="AE305" s="5">
        <v>0</v>
      </c>
      <c r="AF305" s="5">
        <v>0</v>
      </c>
      <c r="AG305" s="5"/>
      <c r="AH305" s="5">
        <v>0</v>
      </c>
      <c r="AI305" s="5"/>
      <c r="AJ305" s="5">
        <v>0</v>
      </c>
      <c r="AK305" s="5"/>
      <c r="AL305" s="11">
        <f>V305+W305</f>
        <v>80.290090766009797</v>
      </c>
      <c r="AM305" s="11">
        <f>SUM(Z305:AF305)+AH305+AJ305</f>
        <v>0.64730073636920593</v>
      </c>
      <c r="AN305" s="11">
        <f t="shared" si="73"/>
        <v>0</v>
      </c>
      <c r="BF305" s="11"/>
      <c r="BG305" s="11"/>
      <c r="BH305" s="11"/>
      <c r="BI305" s="11"/>
      <c r="BL305" t="s">
        <v>588</v>
      </c>
    </row>
    <row r="306" spans="1:64" x14ac:dyDescent="0.25">
      <c r="A306">
        <v>2017</v>
      </c>
      <c r="B306" t="s">
        <v>278</v>
      </c>
      <c r="C306" s="1" t="s">
        <v>216</v>
      </c>
      <c r="D306" s="16">
        <v>72201</v>
      </c>
      <c r="E306" t="s">
        <v>256</v>
      </c>
      <c r="F306" t="s">
        <v>819</v>
      </c>
      <c r="G306" t="s">
        <v>224</v>
      </c>
      <c r="I306" t="s">
        <v>224</v>
      </c>
      <c r="J306">
        <v>2003</v>
      </c>
      <c r="K306">
        <f t="shared" si="89"/>
        <v>14</v>
      </c>
      <c r="L306" t="s">
        <v>740</v>
      </c>
      <c r="M306" t="s">
        <v>743</v>
      </c>
      <c r="N306" t="s">
        <v>745</v>
      </c>
      <c r="AL306" s="11"/>
      <c r="AM306" s="11"/>
      <c r="AN306" s="11">
        <f t="shared" si="73"/>
        <v>0</v>
      </c>
      <c r="BF306" s="11"/>
      <c r="BG306" s="11"/>
      <c r="BH306" s="11"/>
      <c r="BI306" s="11"/>
    </row>
    <row r="307" spans="1:64" x14ac:dyDescent="0.25">
      <c r="A307">
        <v>2017</v>
      </c>
      <c r="B307" t="s">
        <v>287</v>
      </c>
      <c r="C307" s="1" t="s">
        <v>29</v>
      </c>
      <c r="D307" s="16">
        <v>81321</v>
      </c>
      <c r="E307" t="s">
        <v>254</v>
      </c>
      <c r="F307" t="s">
        <v>818</v>
      </c>
      <c r="G307" t="s">
        <v>227</v>
      </c>
      <c r="I307" t="s">
        <v>733</v>
      </c>
      <c r="J307">
        <v>2014</v>
      </c>
      <c r="K307">
        <f t="shared" si="89"/>
        <v>3</v>
      </c>
      <c r="L307" t="s">
        <v>738</v>
      </c>
      <c r="M307" t="s">
        <v>738</v>
      </c>
      <c r="N307" t="s">
        <v>746</v>
      </c>
      <c r="O307" s="2">
        <v>225000</v>
      </c>
      <c r="P307" s="2">
        <v>176000</v>
      </c>
      <c r="Q307" s="2">
        <v>101390</v>
      </c>
      <c r="R307" s="3">
        <v>0.4506222222222222</v>
      </c>
      <c r="S307" s="5">
        <f t="shared" ref="S307:S342" si="90">SUM(T307:AJ307)</f>
        <v>100</v>
      </c>
      <c r="T307" s="5">
        <v>94.88636363636364</v>
      </c>
      <c r="U307" s="5">
        <v>0</v>
      </c>
      <c r="V307" s="5">
        <v>1.1363636363636365</v>
      </c>
      <c r="W307" s="5">
        <v>0</v>
      </c>
      <c r="X307" s="5">
        <v>1.7045454545454544</v>
      </c>
      <c r="Y307" s="5">
        <v>0</v>
      </c>
      <c r="Z307" s="5">
        <v>2.2727272727272729</v>
      </c>
      <c r="AA307" s="5">
        <v>0</v>
      </c>
      <c r="AB307" s="5">
        <v>0</v>
      </c>
      <c r="AC307" s="5">
        <v>0</v>
      </c>
      <c r="AD307" s="5">
        <v>0</v>
      </c>
      <c r="AE307" s="5">
        <v>0</v>
      </c>
      <c r="AF307" s="5">
        <v>0</v>
      </c>
      <c r="AG307" s="5"/>
      <c r="AH307" s="5">
        <v>0</v>
      </c>
      <c r="AI307" s="5"/>
      <c r="AJ307" s="5">
        <v>0</v>
      </c>
      <c r="AK307" s="5"/>
      <c r="AL307" s="11">
        <f t="shared" ref="AL307:AL342" si="91">V307+W307</f>
        <v>1.1363636363636365</v>
      </c>
      <c r="AM307" s="11">
        <f t="shared" ref="AM307:AM342" si="92">SUM(Z307:AF307)+AH307+AJ307</f>
        <v>2.2727272727272729</v>
      </c>
      <c r="AN307" s="11">
        <f t="shared" si="73"/>
        <v>100.31818181818183</v>
      </c>
      <c r="AO307" s="11">
        <v>28.40909090909091</v>
      </c>
      <c r="AP307" s="11">
        <v>0</v>
      </c>
      <c r="AQ307" s="11">
        <v>0</v>
      </c>
      <c r="AR307" s="11">
        <v>55.113636363636367</v>
      </c>
      <c r="AS307" s="11">
        <v>0</v>
      </c>
      <c r="AT307" s="11" t="s">
        <v>243</v>
      </c>
      <c r="AU307" s="11">
        <v>0</v>
      </c>
      <c r="AV307" s="11">
        <v>0</v>
      </c>
      <c r="AW307" s="11">
        <v>7.9545454545454541</v>
      </c>
      <c r="AX307" s="11">
        <v>0</v>
      </c>
      <c r="AY307" s="11">
        <v>2.8409090909090908</v>
      </c>
      <c r="AZ307" s="11">
        <v>0</v>
      </c>
      <c r="BA307" s="11" t="s">
        <v>243</v>
      </c>
      <c r="BB307" s="11">
        <v>0</v>
      </c>
      <c r="BD307" s="11">
        <v>6</v>
      </c>
      <c r="BE307" t="s">
        <v>787</v>
      </c>
      <c r="BF307" s="11">
        <f t="shared" ref="BF307:BF341" si="93">SUM(AP307:AQ307)</f>
        <v>0</v>
      </c>
      <c r="BG307" s="11">
        <f t="shared" ref="BG307:BG341" si="94">SUM(AS307:AT307)</f>
        <v>0</v>
      </c>
      <c r="BH307" s="11">
        <f t="shared" ref="BH307:BH341" si="95">SUM(AV307:BA307)</f>
        <v>10.795454545454545</v>
      </c>
      <c r="BI307" s="11">
        <f t="shared" ref="BI307:BI341" si="96">SUM(BB307+BD307)</f>
        <v>6</v>
      </c>
    </row>
    <row r="308" spans="1:64" x14ac:dyDescent="0.25">
      <c r="A308">
        <v>2017</v>
      </c>
      <c r="B308" t="s">
        <v>371</v>
      </c>
      <c r="C308" s="1" t="s">
        <v>80</v>
      </c>
      <c r="D308" s="16">
        <v>45229</v>
      </c>
      <c r="E308" t="s">
        <v>257</v>
      </c>
      <c r="F308" t="s">
        <v>816</v>
      </c>
      <c r="G308" t="s">
        <v>242</v>
      </c>
      <c r="I308" t="s">
        <v>242</v>
      </c>
      <c r="J308">
        <v>2012</v>
      </c>
      <c r="K308">
        <f t="shared" si="89"/>
        <v>5</v>
      </c>
      <c r="L308" t="s">
        <v>738</v>
      </c>
      <c r="M308" t="s">
        <v>738</v>
      </c>
      <c r="N308" t="s">
        <v>746</v>
      </c>
      <c r="O308" s="2">
        <v>352020</v>
      </c>
      <c r="P308" s="2">
        <v>195299</v>
      </c>
      <c r="Q308" s="2">
        <v>415742</v>
      </c>
      <c r="R308" s="3">
        <v>1.1810181239702289</v>
      </c>
      <c r="S308" s="5">
        <f t="shared" si="90"/>
        <v>100</v>
      </c>
      <c r="T308" s="5">
        <v>87.502240154839512</v>
      </c>
      <c r="U308" s="5">
        <v>0</v>
      </c>
      <c r="V308" s="5">
        <v>1.5361061756588614</v>
      </c>
      <c r="W308" s="5">
        <v>0</v>
      </c>
      <c r="X308" s="5">
        <v>2.4961725354456501</v>
      </c>
      <c r="Y308" s="5">
        <v>3.6610530519869533</v>
      </c>
      <c r="Z308" s="5">
        <v>0.34562388952324385</v>
      </c>
      <c r="AA308" s="5">
        <v>1.1305741452849221</v>
      </c>
      <c r="AB308" s="5">
        <v>0.76805308782943071</v>
      </c>
      <c r="AC308" s="5">
        <v>2.5601769594314359</v>
      </c>
      <c r="AD308" s="5">
        <v>0</v>
      </c>
      <c r="AE308" s="5">
        <v>0</v>
      </c>
      <c r="AF308" s="5">
        <v>0</v>
      </c>
      <c r="AG308" s="5"/>
      <c r="AH308" s="5">
        <v>0</v>
      </c>
      <c r="AI308" s="5"/>
      <c r="AJ308" s="5">
        <v>0</v>
      </c>
      <c r="AK308" s="5"/>
      <c r="AL308" s="11">
        <f t="shared" si="91"/>
        <v>1.5361061756588614</v>
      </c>
      <c r="AM308" s="11">
        <f t="shared" si="92"/>
        <v>4.8044280820690322</v>
      </c>
      <c r="AN308" s="11">
        <f t="shared" si="73"/>
        <v>100.19559751970056</v>
      </c>
      <c r="AO308" s="11">
        <v>74.449433944874272</v>
      </c>
      <c r="AP308" s="11">
        <v>0</v>
      </c>
      <c r="AQ308" s="11">
        <v>0</v>
      </c>
      <c r="AR308" s="11">
        <v>0</v>
      </c>
      <c r="AS308" s="11">
        <v>2.8485399310800363</v>
      </c>
      <c r="AT308" s="11" t="s">
        <v>243</v>
      </c>
      <c r="AU308" s="11">
        <v>0</v>
      </c>
      <c r="AV308" s="11">
        <v>0</v>
      </c>
      <c r="AW308" s="11">
        <v>0.37061121664729463</v>
      </c>
      <c r="AX308" s="11">
        <v>0.11070205172581528</v>
      </c>
      <c r="AY308" s="11">
        <v>0</v>
      </c>
      <c r="AZ308" s="11">
        <v>0</v>
      </c>
      <c r="BA308" s="11" t="s">
        <v>243</v>
      </c>
      <c r="BB308" s="11">
        <v>5.4163103753731452</v>
      </c>
      <c r="BD308" s="11">
        <v>17</v>
      </c>
      <c r="BE308" t="s">
        <v>787</v>
      </c>
      <c r="BF308" s="11">
        <f t="shared" si="93"/>
        <v>0</v>
      </c>
      <c r="BG308" s="11">
        <f t="shared" si="94"/>
        <v>2.8485399310800363</v>
      </c>
      <c r="BH308" s="11">
        <f t="shared" si="95"/>
        <v>0.48131326837310989</v>
      </c>
      <c r="BI308" s="11">
        <f t="shared" si="96"/>
        <v>22.416310375373143</v>
      </c>
      <c r="BL308" t="s">
        <v>587</v>
      </c>
    </row>
    <row r="309" spans="1:64" x14ac:dyDescent="0.25">
      <c r="A309">
        <v>2017</v>
      </c>
      <c r="B309" t="s">
        <v>331</v>
      </c>
      <c r="C309" s="1" t="s">
        <v>28</v>
      </c>
      <c r="D309" s="16">
        <v>60642</v>
      </c>
      <c r="E309" t="s">
        <v>257</v>
      </c>
      <c r="F309" t="s">
        <v>816</v>
      </c>
      <c r="G309" t="s">
        <v>230</v>
      </c>
      <c r="I309" t="s">
        <v>736</v>
      </c>
      <c r="J309">
        <v>2013</v>
      </c>
      <c r="K309">
        <f t="shared" si="89"/>
        <v>4</v>
      </c>
      <c r="L309" t="s">
        <v>738</v>
      </c>
      <c r="M309" t="s">
        <v>738</v>
      </c>
      <c r="N309" t="s">
        <v>746</v>
      </c>
      <c r="O309" s="2">
        <v>9200000</v>
      </c>
      <c r="P309" s="2">
        <v>9200000</v>
      </c>
      <c r="Q309" s="2">
        <v>9000000</v>
      </c>
      <c r="R309" s="3">
        <v>0.97826086956521741</v>
      </c>
      <c r="S309" s="5">
        <f t="shared" si="90"/>
        <v>100</v>
      </c>
      <c r="T309" s="5">
        <v>40</v>
      </c>
      <c r="U309" s="5">
        <v>0</v>
      </c>
      <c r="V309" s="5">
        <v>25</v>
      </c>
      <c r="W309" s="5">
        <v>0</v>
      </c>
      <c r="X309" s="5">
        <v>15</v>
      </c>
      <c r="Y309" s="5">
        <v>10</v>
      </c>
      <c r="Z309" s="5">
        <v>4</v>
      </c>
      <c r="AA309" s="5">
        <v>2</v>
      </c>
      <c r="AB309" s="5">
        <v>1</v>
      </c>
      <c r="AC309" s="5">
        <v>1</v>
      </c>
      <c r="AD309" s="5">
        <v>2</v>
      </c>
      <c r="AE309" s="5">
        <v>0</v>
      </c>
      <c r="AF309" s="5">
        <v>0</v>
      </c>
      <c r="AG309" s="5"/>
      <c r="AH309" s="5">
        <v>0</v>
      </c>
      <c r="AI309" s="5"/>
      <c r="AJ309" s="5">
        <v>0</v>
      </c>
      <c r="AK309" s="5"/>
      <c r="AL309" s="11">
        <f t="shared" si="91"/>
        <v>25</v>
      </c>
      <c r="AM309" s="11">
        <f t="shared" si="92"/>
        <v>10</v>
      </c>
      <c r="AN309" s="11">
        <f t="shared" si="73"/>
        <v>100</v>
      </c>
      <c r="AO309" s="11">
        <v>23</v>
      </c>
      <c r="AP309" s="11">
        <v>20</v>
      </c>
      <c r="AQ309" s="11">
        <v>0</v>
      </c>
      <c r="AR309" s="11">
        <v>40</v>
      </c>
      <c r="AS309" s="11">
        <v>5</v>
      </c>
      <c r="AU309" s="11">
        <v>0</v>
      </c>
      <c r="AV309" s="11">
        <v>5</v>
      </c>
      <c r="AW309" s="11">
        <v>2</v>
      </c>
      <c r="AX309" s="11">
        <v>0</v>
      </c>
      <c r="AY309" s="11">
        <v>0</v>
      </c>
      <c r="AZ309" s="11">
        <v>0</v>
      </c>
      <c r="BB309" s="11">
        <v>0</v>
      </c>
      <c r="BD309" s="11">
        <v>5</v>
      </c>
      <c r="BE309" t="s">
        <v>787</v>
      </c>
      <c r="BF309" s="11">
        <f t="shared" si="93"/>
        <v>20</v>
      </c>
      <c r="BG309" s="11">
        <f t="shared" si="94"/>
        <v>5</v>
      </c>
      <c r="BH309" s="11">
        <f t="shared" si="95"/>
        <v>7</v>
      </c>
      <c r="BI309" s="11">
        <f t="shared" si="96"/>
        <v>5</v>
      </c>
      <c r="BL309" t="s">
        <v>588</v>
      </c>
    </row>
    <row r="310" spans="1:64" x14ac:dyDescent="0.25">
      <c r="A310">
        <v>2017</v>
      </c>
      <c r="B310" t="s">
        <v>323</v>
      </c>
      <c r="C310" s="1" t="s">
        <v>40</v>
      </c>
      <c r="D310" s="16">
        <v>48912</v>
      </c>
      <c r="E310" t="s">
        <v>257</v>
      </c>
      <c r="F310" t="s">
        <v>816</v>
      </c>
      <c r="G310" t="s">
        <v>224</v>
      </c>
      <c r="I310" t="s">
        <v>224</v>
      </c>
      <c r="J310">
        <v>2013</v>
      </c>
      <c r="K310">
        <f t="shared" si="89"/>
        <v>4</v>
      </c>
      <c r="L310" t="s">
        <v>738</v>
      </c>
      <c r="M310" t="s">
        <v>738</v>
      </c>
      <c r="N310" t="s">
        <v>746</v>
      </c>
      <c r="O310" s="2">
        <v>45644</v>
      </c>
      <c r="P310" s="2">
        <v>39966</v>
      </c>
      <c r="Q310" s="2">
        <v>95580</v>
      </c>
      <c r="R310" s="3">
        <v>2.0940320743142582</v>
      </c>
      <c r="S310" s="5">
        <f t="shared" si="90"/>
        <v>100</v>
      </c>
      <c r="T310" s="5">
        <v>56</v>
      </c>
      <c r="U310" s="5">
        <v>1</v>
      </c>
      <c r="V310" s="5">
        <v>16</v>
      </c>
      <c r="W310" s="5">
        <v>0</v>
      </c>
      <c r="X310" s="5">
        <v>2</v>
      </c>
      <c r="Y310" s="5">
        <v>10</v>
      </c>
      <c r="Z310" s="5">
        <v>1</v>
      </c>
      <c r="AA310" s="5">
        <v>10</v>
      </c>
      <c r="AB310" s="5">
        <v>4</v>
      </c>
      <c r="AC310" s="5">
        <v>0</v>
      </c>
      <c r="AD310" s="5">
        <v>0</v>
      </c>
      <c r="AE310" s="5">
        <v>0</v>
      </c>
      <c r="AF310" s="5">
        <v>0</v>
      </c>
      <c r="AG310" s="5"/>
      <c r="AH310" s="5">
        <v>0</v>
      </c>
      <c r="AI310" s="5"/>
      <c r="AJ310" s="5">
        <v>0</v>
      </c>
      <c r="AK310" s="5"/>
      <c r="AL310" s="11">
        <f t="shared" si="91"/>
        <v>16</v>
      </c>
      <c r="AM310" s="11">
        <f t="shared" si="92"/>
        <v>15</v>
      </c>
      <c r="AN310" s="11">
        <f t="shared" si="73"/>
        <v>100</v>
      </c>
      <c r="AO310" s="11">
        <v>91</v>
      </c>
      <c r="AP310" s="11">
        <v>0</v>
      </c>
      <c r="AQ310" s="11">
        <v>0</v>
      </c>
      <c r="AR310" s="11">
        <v>1</v>
      </c>
      <c r="AS310" s="11">
        <v>0</v>
      </c>
      <c r="AU310" s="11">
        <v>0</v>
      </c>
      <c r="AV310" s="11">
        <v>0</v>
      </c>
      <c r="AW310" s="11">
        <v>7</v>
      </c>
      <c r="AX310" s="11">
        <v>0</v>
      </c>
      <c r="AY310" s="11">
        <v>0</v>
      </c>
      <c r="AZ310" s="11">
        <v>0</v>
      </c>
      <c r="BB310" s="11">
        <v>0</v>
      </c>
      <c r="BD310" s="11">
        <v>1</v>
      </c>
      <c r="BE310" t="s">
        <v>787</v>
      </c>
      <c r="BF310" s="11">
        <f t="shared" si="93"/>
        <v>0</v>
      </c>
      <c r="BG310" s="11">
        <f t="shared" si="94"/>
        <v>0</v>
      </c>
      <c r="BH310" s="11">
        <f t="shared" si="95"/>
        <v>7</v>
      </c>
      <c r="BI310" s="11">
        <f t="shared" si="96"/>
        <v>1</v>
      </c>
      <c r="BL310" t="s">
        <v>586</v>
      </c>
    </row>
    <row r="311" spans="1:64" x14ac:dyDescent="0.25">
      <c r="A311">
        <v>2017</v>
      </c>
      <c r="B311" t="s">
        <v>325</v>
      </c>
      <c r="C311" s="1" t="s">
        <v>59</v>
      </c>
      <c r="D311" s="16">
        <v>54454</v>
      </c>
      <c r="E311" t="s">
        <v>257</v>
      </c>
      <c r="F311" t="s">
        <v>816</v>
      </c>
      <c r="G311" t="s">
        <v>227</v>
      </c>
      <c r="I311" t="s">
        <v>733</v>
      </c>
      <c r="J311">
        <v>2012</v>
      </c>
      <c r="K311">
        <f t="shared" si="89"/>
        <v>5</v>
      </c>
      <c r="L311" t="s">
        <v>738</v>
      </c>
      <c r="M311" t="s">
        <v>738</v>
      </c>
      <c r="N311" t="s">
        <v>746</v>
      </c>
      <c r="O311" s="2">
        <v>6000</v>
      </c>
      <c r="P311" s="2">
        <v>6000</v>
      </c>
      <c r="Q311" s="2">
        <v>2400</v>
      </c>
      <c r="R311" s="3">
        <v>0.4</v>
      </c>
      <c r="S311" s="5">
        <f t="shared" si="90"/>
        <v>100</v>
      </c>
      <c r="T311" s="5">
        <v>50</v>
      </c>
      <c r="U311" s="5">
        <v>0</v>
      </c>
      <c r="V311" s="5">
        <v>30</v>
      </c>
      <c r="W311" s="5">
        <v>0</v>
      </c>
      <c r="X311" s="5">
        <v>0</v>
      </c>
      <c r="Y311" s="5">
        <v>10</v>
      </c>
      <c r="Z311" s="5">
        <v>0</v>
      </c>
      <c r="AA311" s="5">
        <v>0</v>
      </c>
      <c r="AB311" s="5">
        <v>0</v>
      </c>
      <c r="AC311" s="5">
        <v>0</v>
      </c>
      <c r="AD311" s="5">
        <v>0</v>
      </c>
      <c r="AE311" s="5">
        <v>10</v>
      </c>
      <c r="AF311" s="5">
        <v>0</v>
      </c>
      <c r="AG311" s="5"/>
      <c r="AH311" s="5">
        <v>0</v>
      </c>
      <c r="AI311" s="5"/>
      <c r="AJ311" s="5">
        <v>0</v>
      </c>
      <c r="AK311" s="5"/>
      <c r="AL311" s="11">
        <f t="shared" si="91"/>
        <v>30</v>
      </c>
      <c r="AM311" s="11">
        <f t="shared" si="92"/>
        <v>10</v>
      </c>
      <c r="AN311" s="11">
        <f t="shared" si="73"/>
        <v>100</v>
      </c>
      <c r="AO311" s="11">
        <v>90</v>
      </c>
      <c r="AP311" s="11">
        <v>0</v>
      </c>
      <c r="AQ311" s="11">
        <v>5</v>
      </c>
      <c r="AR311" s="11">
        <v>0</v>
      </c>
      <c r="AS311" s="11">
        <v>0</v>
      </c>
      <c r="AU311" s="11">
        <v>0</v>
      </c>
      <c r="AV311" s="11">
        <v>0</v>
      </c>
      <c r="AW311" s="11">
        <v>5</v>
      </c>
      <c r="AX311" s="11">
        <v>0</v>
      </c>
      <c r="AY311" s="11">
        <v>0</v>
      </c>
      <c r="AZ311" s="11">
        <v>0</v>
      </c>
      <c r="BB311" s="11">
        <v>0</v>
      </c>
      <c r="BD311" s="11">
        <v>0</v>
      </c>
      <c r="BF311" s="11">
        <f t="shared" si="93"/>
        <v>5</v>
      </c>
      <c r="BG311" s="11">
        <f t="shared" si="94"/>
        <v>0</v>
      </c>
      <c r="BH311" s="11">
        <f t="shared" si="95"/>
        <v>5</v>
      </c>
      <c r="BI311" s="11">
        <f t="shared" si="96"/>
        <v>0</v>
      </c>
      <c r="BL311" t="s">
        <v>588</v>
      </c>
    </row>
    <row r="312" spans="1:64" x14ac:dyDescent="0.25">
      <c r="A312">
        <v>2017</v>
      </c>
      <c r="B312" t="s">
        <v>358</v>
      </c>
      <c r="C312" s="1" t="s">
        <v>28</v>
      </c>
      <c r="D312" s="16">
        <v>62442</v>
      </c>
      <c r="E312" t="s">
        <v>257</v>
      </c>
      <c r="F312" t="s">
        <v>816</v>
      </c>
      <c r="G312" t="s">
        <v>242</v>
      </c>
      <c r="I312" t="s">
        <v>242</v>
      </c>
      <c r="J312">
        <v>2012</v>
      </c>
      <c r="K312">
        <f t="shared" si="89"/>
        <v>5</v>
      </c>
      <c r="L312" t="s">
        <v>738</v>
      </c>
      <c r="M312" t="s">
        <v>738</v>
      </c>
      <c r="N312" t="s">
        <v>746</v>
      </c>
      <c r="O312" s="2">
        <v>320</v>
      </c>
      <c r="P312" s="2">
        <v>320</v>
      </c>
      <c r="Q312" s="2">
        <v>1732</v>
      </c>
      <c r="R312" s="3">
        <v>5.4124999999999996</v>
      </c>
      <c r="S312" s="5">
        <f t="shared" si="90"/>
        <v>100</v>
      </c>
      <c r="T312" s="5">
        <v>100</v>
      </c>
      <c r="U312" s="5">
        <v>0</v>
      </c>
      <c r="V312" s="5">
        <v>0</v>
      </c>
      <c r="W312" s="5">
        <v>0</v>
      </c>
      <c r="X312" s="5">
        <v>0</v>
      </c>
      <c r="Y312" s="5">
        <v>0</v>
      </c>
      <c r="Z312" s="5">
        <v>0</v>
      </c>
      <c r="AA312" s="5">
        <v>0</v>
      </c>
      <c r="AB312" s="5">
        <v>0</v>
      </c>
      <c r="AC312" s="5">
        <v>0</v>
      </c>
      <c r="AD312" s="5">
        <v>0</v>
      </c>
      <c r="AE312" s="5">
        <v>0</v>
      </c>
      <c r="AF312" s="5">
        <v>0</v>
      </c>
      <c r="AG312" s="5"/>
      <c r="AH312" s="5">
        <v>0</v>
      </c>
      <c r="AI312" s="5"/>
      <c r="AJ312" s="5">
        <v>0</v>
      </c>
      <c r="AK312" s="5"/>
      <c r="AL312" s="11">
        <f t="shared" si="91"/>
        <v>0</v>
      </c>
      <c r="AM312" s="11">
        <f t="shared" si="92"/>
        <v>0</v>
      </c>
      <c r="AN312" s="11">
        <f t="shared" si="73"/>
        <v>100</v>
      </c>
      <c r="AO312" s="11">
        <v>0</v>
      </c>
      <c r="AP312" s="11">
        <v>0</v>
      </c>
      <c r="AQ312" s="11">
        <v>80</v>
      </c>
      <c r="AR312" s="11">
        <v>20</v>
      </c>
      <c r="AS312" s="11">
        <v>0</v>
      </c>
      <c r="AU312" s="11">
        <v>0</v>
      </c>
      <c r="AV312" s="11">
        <v>0</v>
      </c>
      <c r="AW312" s="11">
        <v>0</v>
      </c>
      <c r="AX312" s="11">
        <v>0</v>
      </c>
      <c r="AY312" s="11">
        <v>0</v>
      </c>
      <c r="AZ312" s="11">
        <v>0</v>
      </c>
      <c r="BB312" s="11">
        <v>0</v>
      </c>
      <c r="BD312" s="11">
        <v>0</v>
      </c>
      <c r="BF312" s="11">
        <f t="shared" si="93"/>
        <v>80</v>
      </c>
      <c r="BG312" s="11">
        <f t="shared" si="94"/>
        <v>0</v>
      </c>
      <c r="BH312" s="11">
        <f t="shared" si="95"/>
        <v>0</v>
      </c>
      <c r="BI312" s="11">
        <f t="shared" si="96"/>
        <v>0</v>
      </c>
      <c r="BL312" t="s">
        <v>586</v>
      </c>
    </row>
    <row r="313" spans="1:64" x14ac:dyDescent="0.25">
      <c r="A313">
        <v>2017</v>
      </c>
      <c r="B313" t="s">
        <v>391</v>
      </c>
      <c r="C313" s="1" t="s">
        <v>59</v>
      </c>
      <c r="D313" s="16">
        <v>53703</v>
      </c>
      <c r="E313" t="s">
        <v>257</v>
      </c>
      <c r="F313" t="s">
        <v>816</v>
      </c>
      <c r="G313" t="s">
        <v>227</v>
      </c>
      <c r="I313" t="s">
        <v>733</v>
      </c>
      <c r="J313">
        <v>2013</v>
      </c>
      <c r="K313">
        <f t="shared" si="89"/>
        <v>4</v>
      </c>
      <c r="L313" t="s">
        <v>738</v>
      </c>
      <c r="M313" t="s">
        <v>738</v>
      </c>
      <c r="N313" t="s">
        <v>744</v>
      </c>
      <c r="O313" s="2">
        <v>2056000</v>
      </c>
      <c r="P313" s="2">
        <v>1962000</v>
      </c>
      <c r="Q313" s="2">
        <v>327230</v>
      </c>
      <c r="R313" s="3">
        <v>0.15915856031128406</v>
      </c>
      <c r="S313" s="5">
        <f t="shared" si="90"/>
        <v>100</v>
      </c>
      <c r="T313" s="5">
        <v>99.74913353720693</v>
      </c>
      <c r="U313" s="5">
        <v>0</v>
      </c>
      <c r="V313" s="5">
        <v>0</v>
      </c>
      <c r="W313" s="5">
        <v>0</v>
      </c>
      <c r="X313" s="5">
        <v>0</v>
      </c>
      <c r="Y313" s="5">
        <v>0</v>
      </c>
      <c r="Z313" s="5">
        <v>0</v>
      </c>
      <c r="AA313" s="5">
        <v>0</v>
      </c>
      <c r="AB313" s="5">
        <v>0</v>
      </c>
      <c r="AC313" s="5">
        <v>0.25086646279306829</v>
      </c>
      <c r="AD313" s="5">
        <v>0</v>
      </c>
      <c r="AE313" s="5">
        <v>0</v>
      </c>
      <c r="AF313" s="5">
        <v>0</v>
      </c>
      <c r="AG313" s="5"/>
      <c r="AH313" s="5">
        <v>0</v>
      </c>
      <c r="AI313" s="5"/>
      <c r="AJ313" s="5">
        <v>0</v>
      </c>
      <c r="AK313" s="5"/>
      <c r="AL313" s="11">
        <f t="shared" si="91"/>
        <v>0</v>
      </c>
      <c r="AM313" s="11">
        <f t="shared" si="92"/>
        <v>0.25086646279306829</v>
      </c>
      <c r="AN313" s="11">
        <f t="shared" si="73"/>
        <v>100</v>
      </c>
      <c r="AO313" s="11">
        <v>0</v>
      </c>
      <c r="AP313" s="11">
        <v>85.143832823649333</v>
      </c>
      <c r="AQ313" s="11">
        <v>0</v>
      </c>
      <c r="AR313" s="11">
        <v>0.10626911314984709</v>
      </c>
      <c r="AS313" s="11">
        <v>11.713863404689093</v>
      </c>
      <c r="AT313" s="11" t="s">
        <v>243</v>
      </c>
      <c r="AU313" s="11">
        <v>0.303822629969419</v>
      </c>
      <c r="AV313" s="11">
        <v>0</v>
      </c>
      <c r="AW313" s="11">
        <v>0</v>
      </c>
      <c r="AX313" s="11">
        <v>0</v>
      </c>
      <c r="AY313" s="11">
        <v>0</v>
      </c>
      <c r="AZ313" s="11">
        <v>0</v>
      </c>
      <c r="BA313" s="11" t="s">
        <v>243</v>
      </c>
      <c r="BB313" s="11">
        <v>2.7322120285423037</v>
      </c>
      <c r="BD313" s="11">
        <v>0</v>
      </c>
      <c r="BF313" s="11">
        <f t="shared" si="93"/>
        <v>85.143832823649333</v>
      </c>
      <c r="BG313" s="11">
        <f t="shared" si="94"/>
        <v>11.713863404689093</v>
      </c>
      <c r="BH313" s="11">
        <f t="shared" si="95"/>
        <v>0</v>
      </c>
      <c r="BI313" s="11">
        <f t="shared" si="96"/>
        <v>2.7322120285423037</v>
      </c>
      <c r="BL313" t="s">
        <v>586</v>
      </c>
    </row>
    <row r="314" spans="1:64" x14ac:dyDescent="0.25">
      <c r="A314">
        <v>2017</v>
      </c>
      <c r="B314" t="s">
        <v>341</v>
      </c>
      <c r="C314" s="1" t="s">
        <v>217</v>
      </c>
      <c r="D314" s="16">
        <v>35804</v>
      </c>
      <c r="E314" t="s">
        <v>734</v>
      </c>
      <c r="F314" t="s">
        <v>819</v>
      </c>
      <c r="G314" t="s">
        <v>224</v>
      </c>
      <c r="I314" t="s">
        <v>224</v>
      </c>
      <c r="J314">
        <v>2012</v>
      </c>
      <c r="K314">
        <f t="shared" si="89"/>
        <v>5</v>
      </c>
      <c r="L314" t="s">
        <v>738</v>
      </c>
      <c r="M314" t="s">
        <v>738</v>
      </c>
      <c r="N314" t="s">
        <v>744</v>
      </c>
      <c r="O314" s="2">
        <v>472437</v>
      </c>
      <c r="P314" s="2">
        <v>356577</v>
      </c>
      <c r="Q314" s="2">
        <v>102750</v>
      </c>
      <c r="R314" s="3">
        <v>0.21748931603578889</v>
      </c>
      <c r="S314" s="5">
        <f t="shared" si="90"/>
        <v>100</v>
      </c>
      <c r="T314" s="5">
        <v>94.4</v>
      </c>
      <c r="U314" s="5">
        <v>0</v>
      </c>
      <c r="V314" s="5">
        <v>0</v>
      </c>
      <c r="W314" s="5">
        <v>0</v>
      </c>
      <c r="X314" s="5">
        <v>0</v>
      </c>
      <c r="Y314" s="5">
        <v>0</v>
      </c>
      <c r="Z314" s="5">
        <v>0</v>
      </c>
      <c r="AA314" s="5">
        <v>0</v>
      </c>
      <c r="AB314" s="5">
        <v>0</v>
      </c>
      <c r="AC314" s="5">
        <v>5.6</v>
      </c>
      <c r="AD314" s="5">
        <v>0</v>
      </c>
      <c r="AE314" s="5">
        <v>0</v>
      </c>
      <c r="AF314" s="5">
        <v>0</v>
      </c>
      <c r="AG314" s="5"/>
      <c r="AH314" s="5">
        <v>0</v>
      </c>
      <c r="AI314" s="5"/>
      <c r="AJ314" s="5">
        <v>0</v>
      </c>
      <c r="AK314" s="5"/>
      <c r="AL314" s="11">
        <f t="shared" si="91"/>
        <v>0</v>
      </c>
      <c r="AM314" s="11">
        <f t="shared" si="92"/>
        <v>5.6</v>
      </c>
      <c r="AN314" s="11">
        <f t="shared" si="73"/>
        <v>100</v>
      </c>
      <c r="AO314" s="11">
        <v>0</v>
      </c>
      <c r="AP314" s="11">
        <v>32</v>
      </c>
      <c r="AQ314" s="11">
        <v>0</v>
      </c>
      <c r="AR314" s="11">
        <v>6</v>
      </c>
      <c r="AS314" s="11">
        <v>46</v>
      </c>
      <c r="AU314" s="11">
        <v>0.5</v>
      </c>
      <c r="AV314" s="11">
        <v>0</v>
      </c>
      <c r="AW314" s="11">
        <v>12</v>
      </c>
      <c r="AX314" s="11">
        <v>0</v>
      </c>
      <c r="AY314" s="11">
        <v>0</v>
      </c>
      <c r="AZ314" s="11">
        <v>0</v>
      </c>
      <c r="BB314" s="11">
        <v>2</v>
      </c>
      <c r="BD314" s="11">
        <v>1.5</v>
      </c>
      <c r="BF314" s="11">
        <f t="shared" si="93"/>
        <v>32</v>
      </c>
      <c r="BG314" s="11">
        <f t="shared" si="94"/>
        <v>46</v>
      </c>
      <c r="BH314" s="11">
        <f t="shared" si="95"/>
        <v>12</v>
      </c>
      <c r="BI314" s="11">
        <f t="shared" si="96"/>
        <v>3.5</v>
      </c>
      <c r="BL314" t="s">
        <v>586</v>
      </c>
    </row>
    <row r="315" spans="1:64" x14ac:dyDescent="0.25">
      <c r="A315">
        <v>2017</v>
      </c>
      <c r="B315" t="s">
        <v>327</v>
      </c>
      <c r="C315" s="1" t="s">
        <v>214</v>
      </c>
      <c r="D315" s="16">
        <v>38126</v>
      </c>
      <c r="E315" t="s">
        <v>734</v>
      </c>
      <c r="F315" t="s">
        <v>819</v>
      </c>
      <c r="G315" t="s">
        <v>224</v>
      </c>
      <c r="I315" t="s">
        <v>224</v>
      </c>
      <c r="J315">
        <v>2013</v>
      </c>
      <c r="K315">
        <f t="shared" si="89"/>
        <v>4</v>
      </c>
      <c r="L315" t="s">
        <v>738</v>
      </c>
      <c r="M315" t="s">
        <v>738</v>
      </c>
      <c r="N315" t="s">
        <v>746</v>
      </c>
      <c r="O315" s="2">
        <v>275050</v>
      </c>
      <c r="P315" s="2">
        <v>275050</v>
      </c>
      <c r="Q315" s="2">
        <v>301372</v>
      </c>
      <c r="R315" s="3">
        <v>1.0956989638247592</v>
      </c>
      <c r="S315" s="5">
        <f t="shared" si="90"/>
        <v>100</v>
      </c>
      <c r="T315" s="5">
        <v>52</v>
      </c>
      <c r="U315" s="5">
        <v>0</v>
      </c>
      <c r="V315" s="5">
        <v>7</v>
      </c>
      <c r="W315" s="5">
        <v>0</v>
      </c>
      <c r="X315" s="5">
        <v>6</v>
      </c>
      <c r="Y315" s="5">
        <v>15</v>
      </c>
      <c r="Z315" s="5">
        <v>3</v>
      </c>
      <c r="AA315" s="5">
        <v>10</v>
      </c>
      <c r="AB315" s="5">
        <v>4</v>
      </c>
      <c r="AC315" s="5">
        <v>3</v>
      </c>
      <c r="AD315" s="5">
        <v>0</v>
      </c>
      <c r="AE315" s="5">
        <v>0</v>
      </c>
      <c r="AF315" s="5">
        <v>0</v>
      </c>
      <c r="AG315" s="5"/>
      <c r="AH315" s="5">
        <v>0</v>
      </c>
      <c r="AI315" s="5"/>
      <c r="AJ315" s="5">
        <v>0</v>
      </c>
      <c r="AK315" s="5"/>
      <c r="AL315" s="11">
        <f t="shared" si="91"/>
        <v>7</v>
      </c>
      <c r="AM315" s="11">
        <f t="shared" si="92"/>
        <v>20</v>
      </c>
      <c r="AN315" s="11">
        <f t="shared" si="73"/>
        <v>100</v>
      </c>
      <c r="AO315" s="11">
        <v>90</v>
      </c>
      <c r="AP315" s="11">
        <v>0</v>
      </c>
      <c r="AQ315" s="11">
        <v>0</v>
      </c>
      <c r="AR315" s="11">
        <v>3</v>
      </c>
      <c r="AS315" s="11">
        <v>0</v>
      </c>
      <c r="AU315" s="11">
        <v>0</v>
      </c>
      <c r="AV315" s="11">
        <v>0</v>
      </c>
      <c r="AW315" s="11">
        <v>0</v>
      </c>
      <c r="AX315" s="11">
        <v>0</v>
      </c>
      <c r="AY315" s="11">
        <v>7</v>
      </c>
      <c r="AZ315" s="11">
        <v>0</v>
      </c>
      <c r="BB315" s="11">
        <v>0</v>
      </c>
      <c r="BD315" s="11">
        <v>0</v>
      </c>
      <c r="BF315" s="11">
        <f t="shared" si="93"/>
        <v>0</v>
      </c>
      <c r="BG315" s="11">
        <f t="shared" si="94"/>
        <v>0</v>
      </c>
      <c r="BH315" s="11">
        <f t="shared" si="95"/>
        <v>7</v>
      </c>
      <c r="BI315" s="11">
        <f t="shared" si="96"/>
        <v>0</v>
      </c>
      <c r="BL315" t="s">
        <v>587</v>
      </c>
    </row>
    <row r="316" spans="1:64" x14ac:dyDescent="0.25">
      <c r="A316">
        <v>2017</v>
      </c>
      <c r="B316" t="s">
        <v>295</v>
      </c>
      <c r="C316" s="1" t="s">
        <v>214</v>
      </c>
      <c r="D316" s="16">
        <v>37209</v>
      </c>
      <c r="E316" t="s">
        <v>734</v>
      </c>
      <c r="F316" t="s">
        <v>819</v>
      </c>
      <c r="G316" t="s">
        <v>224</v>
      </c>
      <c r="I316" t="s">
        <v>224</v>
      </c>
      <c r="J316">
        <v>2012</v>
      </c>
      <c r="K316">
        <f t="shared" si="89"/>
        <v>5</v>
      </c>
      <c r="L316" t="s">
        <v>738</v>
      </c>
      <c r="M316" t="s">
        <v>738</v>
      </c>
      <c r="N316" t="s">
        <v>744</v>
      </c>
      <c r="O316" s="2">
        <v>210000</v>
      </c>
      <c r="P316" s="2">
        <v>210000</v>
      </c>
      <c r="S316" s="5">
        <f t="shared" si="90"/>
        <v>100</v>
      </c>
      <c r="T316" s="5">
        <v>86</v>
      </c>
      <c r="U316" s="5">
        <v>1</v>
      </c>
      <c r="V316" s="5">
        <v>1</v>
      </c>
      <c r="W316" s="5">
        <v>1</v>
      </c>
      <c r="X316" s="5">
        <v>0.4</v>
      </c>
      <c r="Y316" s="5">
        <v>8</v>
      </c>
      <c r="Z316" s="5">
        <v>0.5</v>
      </c>
      <c r="AA316" s="5">
        <v>0</v>
      </c>
      <c r="AB316" s="5">
        <v>0</v>
      </c>
      <c r="AC316" s="5">
        <v>2</v>
      </c>
      <c r="AD316" s="5">
        <v>0</v>
      </c>
      <c r="AE316" s="5">
        <v>0.1</v>
      </c>
      <c r="AF316" s="5">
        <v>0</v>
      </c>
      <c r="AG316" s="5"/>
      <c r="AH316" s="5">
        <v>0</v>
      </c>
      <c r="AI316" s="5"/>
      <c r="AJ316" s="5">
        <v>0</v>
      </c>
      <c r="AK316" s="5"/>
      <c r="AL316" s="11">
        <f t="shared" si="91"/>
        <v>2</v>
      </c>
      <c r="AM316" s="11">
        <f t="shared" si="92"/>
        <v>2.6</v>
      </c>
      <c r="AN316" s="11">
        <f t="shared" si="73"/>
        <v>100</v>
      </c>
      <c r="AO316" s="11">
        <v>0</v>
      </c>
      <c r="AP316" s="11">
        <v>0</v>
      </c>
      <c r="AQ316" s="11">
        <v>0</v>
      </c>
      <c r="AR316" s="11">
        <v>98</v>
      </c>
      <c r="AS316" s="11">
        <v>0</v>
      </c>
      <c r="AU316" s="11">
        <v>1</v>
      </c>
      <c r="AV316" s="11">
        <v>0</v>
      </c>
      <c r="AW316" s="11">
        <v>0</v>
      </c>
      <c r="AX316" s="11">
        <v>0</v>
      </c>
      <c r="AY316" s="11">
        <v>0</v>
      </c>
      <c r="AZ316" s="11">
        <v>0</v>
      </c>
      <c r="BB316" s="11">
        <v>0</v>
      </c>
      <c r="BD316" s="11">
        <v>1</v>
      </c>
      <c r="BE316" t="s">
        <v>787</v>
      </c>
      <c r="BF316" s="11">
        <f t="shared" si="93"/>
        <v>0</v>
      </c>
      <c r="BG316" s="11">
        <f t="shared" si="94"/>
        <v>0</v>
      </c>
      <c r="BH316" s="11">
        <f t="shared" si="95"/>
        <v>0</v>
      </c>
      <c r="BI316" s="11">
        <f t="shared" si="96"/>
        <v>1</v>
      </c>
      <c r="BL316" t="s">
        <v>587</v>
      </c>
    </row>
    <row r="317" spans="1:64" x14ac:dyDescent="0.25">
      <c r="A317">
        <v>2017</v>
      </c>
      <c r="B317" t="s">
        <v>377</v>
      </c>
      <c r="C317" s="1" t="s">
        <v>214</v>
      </c>
      <c r="D317" s="16">
        <v>38104</v>
      </c>
      <c r="E317" t="s">
        <v>734</v>
      </c>
      <c r="F317" t="s">
        <v>819</v>
      </c>
      <c r="G317" t="s">
        <v>224</v>
      </c>
      <c r="I317" t="s">
        <v>224</v>
      </c>
      <c r="J317">
        <v>2012</v>
      </c>
      <c r="K317">
        <f t="shared" si="89"/>
        <v>5</v>
      </c>
      <c r="L317" t="s">
        <v>738</v>
      </c>
      <c r="M317" t="s">
        <v>738</v>
      </c>
      <c r="N317" t="s">
        <v>746</v>
      </c>
      <c r="S317" s="5">
        <f t="shared" si="90"/>
        <v>100</v>
      </c>
      <c r="T317" s="5">
        <v>97</v>
      </c>
      <c r="U317" s="5">
        <v>0</v>
      </c>
      <c r="V317" s="5">
        <v>0</v>
      </c>
      <c r="W317" s="5">
        <v>0</v>
      </c>
      <c r="X317" s="5">
        <v>0</v>
      </c>
      <c r="Y317" s="5">
        <v>3</v>
      </c>
      <c r="Z317" s="5">
        <v>0</v>
      </c>
      <c r="AA317" s="5">
        <v>0</v>
      </c>
      <c r="AB317" s="5">
        <v>0</v>
      </c>
      <c r="AC317" s="5">
        <v>0</v>
      </c>
      <c r="AD317" s="5">
        <v>0</v>
      </c>
      <c r="AE317" s="5">
        <v>0</v>
      </c>
      <c r="AF317" s="5">
        <v>0</v>
      </c>
      <c r="AG317" s="5"/>
      <c r="AH317" s="5">
        <v>0</v>
      </c>
      <c r="AI317" s="5"/>
      <c r="AJ317" s="5">
        <v>0</v>
      </c>
      <c r="AK317" s="5"/>
      <c r="AL317" s="11">
        <f t="shared" si="91"/>
        <v>0</v>
      </c>
      <c r="AM317" s="11">
        <f t="shared" si="92"/>
        <v>0</v>
      </c>
      <c r="AN317" s="11">
        <f t="shared" si="73"/>
        <v>100</v>
      </c>
      <c r="AO317" s="11">
        <v>94</v>
      </c>
      <c r="AP317" s="11">
        <v>0</v>
      </c>
      <c r="AQ317" s="11">
        <v>0</v>
      </c>
      <c r="AR317" s="11">
        <v>6</v>
      </c>
      <c r="AS317" s="11">
        <v>0</v>
      </c>
      <c r="AU317" s="11">
        <v>0</v>
      </c>
      <c r="AV317" s="11">
        <v>0</v>
      </c>
      <c r="AW317" s="11">
        <v>0</v>
      </c>
      <c r="AX317" s="11">
        <v>0</v>
      </c>
      <c r="AY317" s="11">
        <v>0</v>
      </c>
      <c r="AZ317" s="11">
        <v>0</v>
      </c>
      <c r="BB317" s="11">
        <v>0</v>
      </c>
      <c r="BD317" s="11">
        <v>0</v>
      </c>
      <c r="BF317" s="11">
        <f t="shared" si="93"/>
        <v>0</v>
      </c>
      <c r="BG317" s="11">
        <f t="shared" si="94"/>
        <v>0</v>
      </c>
      <c r="BH317" s="11">
        <f t="shared" si="95"/>
        <v>0</v>
      </c>
      <c r="BI317" s="11">
        <f t="shared" si="96"/>
        <v>0</v>
      </c>
      <c r="BL317" t="s">
        <v>586</v>
      </c>
    </row>
    <row r="318" spans="1:64" x14ac:dyDescent="0.25">
      <c r="A318">
        <v>2017</v>
      </c>
      <c r="B318" t="s">
        <v>313</v>
      </c>
      <c r="C318" s="1" t="s">
        <v>42</v>
      </c>
      <c r="D318" s="16">
        <v>19129</v>
      </c>
      <c r="E318" t="s">
        <v>261</v>
      </c>
      <c r="F318" t="s">
        <v>817</v>
      </c>
      <c r="G318" t="s">
        <v>230</v>
      </c>
      <c r="I318" t="s">
        <v>736</v>
      </c>
      <c r="J318">
        <v>2014</v>
      </c>
      <c r="K318">
        <f t="shared" si="89"/>
        <v>3</v>
      </c>
      <c r="L318" t="s">
        <v>738</v>
      </c>
      <c r="M318" t="s">
        <v>738</v>
      </c>
      <c r="N318" t="s">
        <v>745</v>
      </c>
      <c r="O318" s="2">
        <v>890000</v>
      </c>
      <c r="P318" s="2">
        <v>890000</v>
      </c>
      <c r="Q318" s="2">
        <v>815000</v>
      </c>
      <c r="R318" s="3">
        <v>0.9157303370786517</v>
      </c>
      <c r="S318" s="5">
        <f t="shared" si="90"/>
        <v>100</v>
      </c>
      <c r="T318" s="5">
        <v>70</v>
      </c>
      <c r="U318" s="5">
        <v>1</v>
      </c>
      <c r="V318" s="5">
        <v>11</v>
      </c>
      <c r="W318" s="5">
        <v>2</v>
      </c>
      <c r="X318" s="5">
        <v>4</v>
      </c>
      <c r="Y318" s="5">
        <v>3</v>
      </c>
      <c r="Z318" s="5">
        <v>2</v>
      </c>
      <c r="AA318" s="5">
        <v>3</v>
      </c>
      <c r="AB318" s="5">
        <v>2</v>
      </c>
      <c r="AC318" s="5">
        <v>2</v>
      </c>
      <c r="AD318" s="5">
        <v>0</v>
      </c>
      <c r="AE318" s="5">
        <v>0</v>
      </c>
      <c r="AF318" s="5">
        <v>0</v>
      </c>
      <c r="AG318" s="5"/>
      <c r="AH318" s="5">
        <v>0</v>
      </c>
      <c r="AI318" s="5"/>
      <c r="AJ318" s="5">
        <v>0</v>
      </c>
      <c r="AK318" s="5"/>
      <c r="AL318" s="11">
        <f t="shared" si="91"/>
        <v>13</v>
      </c>
      <c r="AM318" s="11">
        <f t="shared" si="92"/>
        <v>9</v>
      </c>
      <c r="AN318" s="11">
        <f t="shared" si="73"/>
        <v>100</v>
      </c>
      <c r="AO318" s="11">
        <v>100</v>
      </c>
      <c r="AP318" s="11">
        <v>0</v>
      </c>
      <c r="AQ318" s="11">
        <v>0</v>
      </c>
      <c r="AR318" s="11">
        <v>0</v>
      </c>
      <c r="AS318" s="11">
        <v>0</v>
      </c>
      <c r="AU318" s="11">
        <v>0</v>
      </c>
      <c r="AV318" s="11">
        <v>0</v>
      </c>
      <c r="AW318" s="11">
        <v>0</v>
      </c>
      <c r="AX318" s="11">
        <v>0</v>
      </c>
      <c r="AY318" s="11">
        <v>0</v>
      </c>
      <c r="AZ318" s="11">
        <v>0</v>
      </c>
      <c r="BB318" s="11">
        <v>0</v>
      </c>
      <c r="BD318" s="11">
        <v>0</v>
      </c>
      <c r="BF318" s="11">
        <f t="shared" si="93"/>
        <v>0</v>
      </c>
      <c r="BG318" s="11">
        <f t="shared" si="94"/>
        <v>0</v>
      </c>
      <c r="BH318" s="11">
        <f t="shared" si="95"/>
        <v>0</v>
      </c>
      <c r="BI318" s="11">
        <f t="shared" si="96"/>
        <v>0</v>
      </c>
      <c r="BL318" t="s">
        <v>588</v>
      </c>
    </row>
    <row r="319" spans="1:64" x14ac:dyDescent="0.25">
      <c r="A319">
        <v>2017</v>
      </c>
      <c r="B319" t="s">
        <v>343</v>
      </c>
      <c r="C319" s="1" t="s">
        <v>65</v>
      </c>
      <c r="D319" s="16">
        <v>13201</v>
      </c>
      <c r="E319" t="s">
        <v>261</v>
      </c>
      <c r="F319" t="s">
        <v>817</v>
      </c>
      <c r="G319" t="s">
        <v>226</v>
      </c>
      <c r="I319" t="s">
        <v>736</v>
      </c>
      <c r="J319">
        <v>2013</v>
      </c>
      <c r="K319">
        <f t="shared" si="89"/>
        <v>4</v>
      </c>
      <c r="L319" t="s">
        <v>738</v>
      </c>
      <c r="M319" t="s">
        <v>738</v>
      </c>
      <c r="N319" t="s">
        <v>744</v>
      </c>
      <c r="S319" s="5">
        <f t="shared" si="90"/>
        <v>100</v>
      </c>
      <c r="T319" s="5">
        <v>95</v>
      </c>
      <c r="U319" s="5">
        <v>0</v>
      </c>
      <c r="V319" s="5">
        <v>0</v>
      </c>
      <c r="W319" s="5">
        <v>0</v>
      </c>
      <c r="X319" s="5">
        <v>0</v>
      </c>
      <c r="Y319" s="5">
        <v>5</v>
      </c>
      <c r="Z319" s="5">
        <v>0</v>
      </c>
      <c r="AA319" s="5">
        <v>0</v>
      </c>
      <c r="AB319" s="5">
        <v>0</v>
      </c>
      <c r="AC319" s="5">
        <v>0</v>
      </c>
      <c r="AD319" s="5">
        <v>0</v>
      </c>
      <c r="AE319" s="5">
        <v>0</v>
      </c>
      <c r="AF319" s="5">
        <v>0</v>
      </c>
      <c r="AG319" s="5"/>
      <c r="AH319" s="5">
        <v>0</v>
      </c>
      <c r="AI319" s="5"/>
      <c r="AJ319" s="5">
        <v>0</v>
      </c>
      <c r="AK319" s="5"/>
      <c r="AL319" s="11">
        <f t="shared" si="91"/>
        <v>0</v>
      </c>
      <c r="AM319" s="11">
        <f t="shared" si="92"/>
        <v>0</v>
      </c>
      <c r="AN319" s="11">
        <f t="shared" si="73"/>
        <v>100</v>
      </c>
      <c r="AO319" s="11">
        <v>0</v>
      </c>
      <c r="AP319" s="11">
        <v>0</v>
      </c>
      <c r="AQ319" s="11">
        <v>35</v>
      </c>
      <c r="AR319" s="11">
        <v>55</v>
      </c>
      <c r="AS319" s="11">
        <v>5</v>
      </c>
      <c r="AU319" s="11">
        <v>0</v>
      </c>
      <c r="AV319" s="11">
        <v>0</v>
      </c>
      <c r="AW319" s="11">
        <v>0</v>
      </c>
      <c r="AX319" s="11">
        <v>5</v>
      </c>
      <c r="AY319" s="11">
        <v>0</v>
      </c>
      <c r="AZ319" s="11">
        <v>0</v>
      </c>
      <c r="BB319" s="11">
        <v>0</v>
      </c>
      <c r="BD319" s="11">
        <v>0</v>
      </c>
      <c r="BF319" s="11">
        <f t="shared" si="93"/>
        <v>35</v>
      </c>
      <c r="BG319" s="11">
        <f t="shared" si="94"/>
        <v>5</v>
      </c>
      <c r="BH319" s="11">
        <f t="shared" si="95"/>
        <v>5</v>
      </c>
      <c r="BI319" s="11">
        <f t="shared" si="96"/>
        <v>0</v>
      </c>
      <c r="BL319" t="s">
        <v>588</v>
      </c>
    </row>
    <row r="320" spans="1:64" x14ac:dyDescent="0.25">
      <c r="A320">
        <v>2017</v>
      </c>
      <c r="B320" t="s">
        <v>286</v>
      </c>
      <c r="C320" s="1" t="s">
        <v>218</v>
      </c>
      <c r="D320" s="16">
        <v>86323</v>
      </c>
      <c r="E320" t="s">
        <v>254</v>
      </c>
      <c r="F320" t="s">
        <v>818</v>
      </c>
      <c r="G320" t="s">
        <v>227</v>
      </c>
      <c r="I320" t="s">
        <v>733</v>
      </c>
      <c r="J320">
        <v>2012</v>
      </c>
      <c r="K320">
        <f t="shared" si="89"/>
        <v>5</v>
      </c>
      <c r="L320" t="s">
        <v>738</v>
      </c>
      <c r="M320" t="s">
        <v>738</v>
      </c>
      <c r="N320" t="s">
        <v>745</v>
      </c>
      <c r="O320" s="2">
        <v>100000</v>
      </c>
      <c r="P320" s="2">
        <v>60000</v>
      </c>
      <c r="S320" s="5">
        <f t="shared" si="90"/>
        <v>100</v>
      </c>
      <c r="T320" s="5">
        <v>78</v>
      </c>
      <c r="U320" s="5">
        <v>1</v>
      </c>
      <c r="V320" s="5">
        <v>15</v>
      </c>
      <c r="W320" s="5">
        <v>0</v>
      </c>
      <c r="X320" s="5">
        <v>0</v>
      </c>
      <c r="Y320" s="5">
        <v>4</v>
      </c>
      <c r="Z320" s="5">
        <v>0</v>
      </c>
      <c r="AA320" s="5">
        <v>1</v>
      </c>
      <c r="AB320" s="5">
        <v>0</v>
      </c>
      <c r="AC320" s="5">
        <v>1</v>
      </c>
      <c r="AD320" s="5">
        <v>0</v>
      </c>
      <c r="AE320" s="5">
        <v>0</v>
      </c>
      <c r="AF320" s="5">
        <v>0</v>
      </c>
      <c r="AG320" s="5"/>
      <c r="AH320" s="5">
        <v>0</v>
      </c>
      <c r="AI320" s="5"/>
      <c r="AJ320" s="5">
        <v>0</v>
      </c>
      <c r="AK320" s="5"/>
      <c r="AL320" s="11">
        <f t="shared" si="91"/>
        <v>15</v>
      </c>
      <c r="AM320" s="11">
        <f t="shared" si="92"/>
        <v>2</v>
      </c>
      <c r="AN320" s="11">
        <f t="shared" si="73"/>
        <v>100</v>
      </c>
      <c r="AO320" s="11">
        <v>95</v>
      </c>
      <c r="AP320" s="11">
        <v>0</v>
      </c>
      <c r="AQ320" s="11">
        <v>0</v>
      </c>
      <c r="AR320" s="11">
        <v>5</v>
      </c>
      <c r="AS320" s="11">
        <v>0</v>
      </c>
      <c r="AU320" s="11">
        <v>0</v>
      </c>
      <c r="AV320" s="11">
        <v>0</v>
      </c>
      <c r="AW320" s="11">
        <v>0</v>
      </c>
      <c r="AX320" s="11">
        <v>0</v>
      </c>
      <c r="AY320" s="11">
        <v>0</v>
      </c>
      <c r="AZ320" s="11">
        <v>0</v>
      </c>
      <c r="BB320" s="11">
        <v>0</v>
      </c>
      <c r="BD320" s="11">
        <v>0</v>
      </c>
      <c r="BF320" s="11">
        <f t="shared" si="93"/>
        <v>0</v>
      </c>
      <c r="BG320" s="11">
        <f t="shared" si="94"/>
        <v>0</v>
      </c>
      <c r="BH320" s="11">
        <f t="shared" si="95"/>
        <v>0</v>
      </c>
      <c r="BI320" s="11">
        <f t="shared" si="96"/>
        <v>0</v>
      </c>
    </row>
    <row r="321" spans="1:64" x14ac:dyDescent="0.25">
      <c r="A321">
        <v>2017</v>
      </c>
      <c r="B321" t="s">
        <v>366</v>
      </c>
      <c r="C321" s="1" t="s">
        <v>30</v>
      </c>
      <c r="D321" s="16">
        <v>59860</v>
      </c>
      <c r="E321" t="s">
        <v>254</v>
      </c>
      <c r="F321" t="s">
        <v>818</v>
      </c>
      <c r="G321" t="s">
        <v>234</v>
      </c>
      <c r="I321" t="s">
        <v>733</v>
      </c>
      <c r="J321">
        <v>2012</v>
      </c>
      <c r="K321">
        <f t="shared" si="89"/>
        <v>5</v>
      </c>
      <c r="L321" t="s">
        <v>738</v>
      </c>
      <c r="M321" t="s">
        <v>738</v>
      </c>
      <c r="N321" t="s">
        <v>745</v>
      </c>
      <c r="O321" s="2">
        <v>24000</v>
      </c>
      <c r="P321" s="2">
        <v>14000</v>
      </c>
      <c r="Q321" s="2">
        <v>18000</v>
      </c>
      <c r="R321" s="3">
        <v>0.75</v>
      </c>
      <c r="S321" s="5">
        <f t="shared" si="90"/>
        <v>99.999999999999972</v>
      </c>
      <c r="T321" s="5">
        <v>18.571428571428573</v>
      </c>
      <c r="U321" s="5">
        <v>7.1428571428571423</v>
      </c>
      <c r="V321" s="5">
        <v>14.285714285714285</v>
      </c>
      <c r="W321" s="5">
        <v>3.5714285714285712</v>
      </c>
      <c r="X321" s="5">
        <v>42.857142857142854</v>
      </c>
      <c r="Y321" s="5">
        <v>3.5714285714285712</v>
      </c>
      <c r="Z321" s="5">
        <v>2.1428571428571428</v>
      </c>
      <c r="AA321" s="5">
        <v>3.5714285714285712</v>
      </c>
      <c r="AB321" s="5">
        <v>2.1428571428571428</v>
      </c>
      <c r="AC321" s="5">
        <v>2.1428571428571428</v>
      </c>
      <c r="AD321" s="5">
        <v>0</v>
      </c>
      <c r="AE321" s="5">
        <v>0</v>
      </c>
      <c r="AF321" s="5">
        <v>0</v>
      </c>
      <c r="AG321" s="5"/>
      <c r="AH321" s="5">
        <v>0</v>
      </c>
      <c r="AI321" s="5"/>
      <c r="AJ321" s="5">
        <v>0</v>
      </c>
      <c r="AK321" s="5"/>
      <c r="AL321" s="11">
        <f t="shared" si="91"/>
        <v>17.857142857142854</v>
      </c>
      <c r="AM321" s="11">
        <f t="shared" si="92"/>
        <v>9.9999999999999982</v>
      </c>
      <c r="AN321" s="11">
        <f t="shared" si="73"/>
        <v>100</v>
      </c>
      <c r="AO321" s="11">
        <v>100</v>
      </c>
      <c r="AP321" s="11">
        <v>0</v>
      </c>
      <c r="AQ321" s="11">
        <v>0</v>
      </c>
      <c r="AR321" s="11">
        <v>0</v>
      </c>
      <c r="AS321" s="11">
        <v>0</v>
      </c>
      <c r="AU321" s="11">
        <v>0</v>
      </c>
      <c r="AV321" s="11">
        <v>0</v>
      </c>
      <c r="AW321" s="11">
        <v>0</v>
      </c>
      <c r="AX321" s="11">
        <v>0</v>
      </c>
      <c r="AY321" s="11">
        <v>0</v>
      </c>
      <c r="AZ321" s="11">
        <v>0</v>
      </c>
      <c r="BA321" s="11" t="s">
        <v>243</v>
      </c>
      <c r="BB321" s="11">
        <v>0</v>
      </c>
      <c r="BD321" s="11">
        <v>0</v>
      </c>
      <c r="BF321" s="11">
        <f t="shared" si="93"/>
        <v>0</v>
      </c>
      <c r="BG321" s="11">
        <f t="shared" si="94"/>
        <v>0</v>
      </c>
      <c r="BH321" s="11">
        <f t="shared" si="95"/>
        <v>0</v>
      </c>
      <c r="BI321" s="11">
        <f t="shared" si="96"/>
        <v>0</v>
      </c>
      <c r="BL321" t="s">
        <v>586</v>
      </c>
    </row>
    <row r="322" spans="1:64" x14ac:dyDescent="0.25">
      <c r="A322">
        <v>2017</v>
      </c>
      <c r="B322" t="s">
        <v>304</v>
      </c>
      <c r="C322" s="1" t="s">
        <v>29</v>
      </c>
      <c r="D322" s="16">
        <v>80477</v>
      </c>
      <c r="E322" t="s">
        <v>254</v>
      </c>
      <c r="F322" t="s">
        <v>818</v>
      </c>
      <c r="G322" t="s">
        <v>224</v>
      </c>
      <c r="I322" t="s">
        <v>224</v>
      </c>
      <c r="J322">
        <v>2014</v>
      </c>
      <c r="K322">
        <f t="shared" si="89"/>
        <v>3</v>
      </c>
      <c r="L322" t="s">
        <v>738</v>
      </c>
      <c r="M322" t="s">
        <v>738</v>
      </c>
      <c r="N322" t="s">
        <v>745</v>
      </c>
      <c r="Q322" s="2">
        <v>80000</v>
      </c>
      <c r="S322" s="5">
        <f t="shared" si="90"/>
        <v>100</v>
      </c>
      <c r="T322" s="5">
        <v>18</v>
      </c>
      <c r="U322" s="5">
        <v>0</v>
      </c>
      <c r="V322" s="5">
        <v>49</v>
      </c>
      <c r="W322" s="5">
        <v>0</v>
      </c>
      <c r="X322" s="5">
        <v>1</v>
      </c>
      <c r="Y322" s="5">
        <v>10</v>
      </c>
      <c r="Z322" s="5">
        <v>1</v>
      </c>
      <c r="AA322" s="5">
        <v>4</v>
      </c>
      <c r="AB322" s="5">
        <v>1</v>
      </c>
      <c r="AC322" s="5">
        <v>9</v>
      </c>
      <c r="AD322" s="5">
        <v>0</v>
      </c>
      <c r="AE322" s="5">
        <v>5</v>
      </c>
      <c r="AF322" s="5">
        <v>0</v>
      </c>
      <c r="AG322" s="5"/>
      <c r="AH322" s="5">
        <v>0</v>
      </c>
      <c r="AI322" s="5"/>
      <c r="AJ322" s="5">
        <v>2</v>
      </c>
      <c r="AK322" s="5"/>
      <c r="AL322" s="11">
        <f t="shared" si="91"/>
        <v>49</v>
      </c>
      <c r="AM322" s="11">
        <f t="shared" si="92"/>
        <v>22</v>
      </c>
      <c r="AN322" s="11">
        <f t="shared" ref="AN322:AN385" si="97">SUM(AO322:BD322)</f>
        <v>100</v>
      </c>
      <c r="AO322" s="11">
        <v>98</v>
      </c>
      <c r="AP322" s="11">
        <v>0</v>
      </c>
      <c r="AQ322" s="11">
        <v>0</v>
      </c>
      <c r="AR322" s="11">
        <v>0</v>
      </c>
      <c r="AS322" s="11">
        <v>0</v>
      </c>
      <c r="AU322" s="11">
        <v>0</v>
      </c>
      <c r="AV322" s="11">
        <v>0</v>
      </c>
      <c r="AW322" s="11">
        <v>0</v>
      </c>
      <c r="AX322" s="11">
        <v>1</v>
      </c>
      <c r="AY322" s="11">
        <v>0</v>
      </c>
      <c r="AZ322" s="11">
        <v>0</v>
      </c>
      <c r="BB322" s="11">
        <v>1</v>
      </c>
      <c r="BD322" s="11">
        <v>0</v>
      </c>
      <c r="BF322" s="11">
        <f t="shared" si="93"/>
        <v>0</v>
      </c>
      <c r="BG322" s="11">
        <f t="shared" si="94"/>
        <v>0</v>
      </c>
      <c r="BH322" s="11">
        <f t="shared" si="95"/>
        <v>1</v>
      </c>
      <c r="BI322" s="11">
        <f t="shared" si="96"/>
        <v>1</v>
      </c>
      <c r="BL322" t="s">
        <v>586</v>
      </c>
    </row>
    <row r="323" spans="1:64" x14ac:dyDescent="0.25">
      <c r="A323">
        <v>2017</v>
      </c>
      <c r="B323" t="s">
        <v>298</v>
      </c>
      <c r="C323" s="1" t="s">
        <v>101</v>
      </c>
      <c r="D323" s="14">
        <v>2121</v>
      </c>
      <c r="E323" t="s">
        <v>258</v>
      </c>
      <c r="F323" t="s">
        <v>817</v>
      </c>
      <c r="G323" t="s">
        <v>224</v>
      </c>
      <c r="I323" t="s">
        <v>224</v>
      </c>
      <c r="J323">
        <v>2014</v>
      </c>
      <c r="K323">
        <f t="shared" si="89"/>
        <v>3</v>
      </c>
      <c r="L323" t="s">
        <v>738</v>
      </c>
      <c r="M323" t="s">
        <v>738</v>
      </c>
      <c r="N323" t="s">
        <v>746</v>
      </c>
      <c r="O323" s="2">
        <v>1250000</v>
      </c>
      <c r="P323" s="2">
        <v>600000</v>
      </c>
      <c r="Q323" s="2">
        <v>1250000</v>
      </c>
      <c r="R323" s="3">
        <v>1</v>
      </c>
      <c r="S323" s="5">
        <f t="shared" si="90"/>
        <v>100</v>
      </c>
      <c r="T323" s="5">
        <v>0</v>
      </c>
      <c r="U323" s="5">
        <v>25</v>
      </c>
      <c r="V323" s="5">
        <v>0</v>
      </c>
      <c r="W323" s="5">
        <v>0</v>
      </c>
      <c r="X323" s="5">
        <v>0</v>
      </c>
      <c r="Y323" s="5">
        <v>0</v>
      </c>
      <c r="Z323" s="5">
        <v>0</v>
      </c>
      <c r="AA323" s="5">
        <v>30</v>
      </c>
      <c r="AB323" s="5">
        <v>0</v>
      </c>
      <c r="AC323" s="5">
        <v>45</v>
      </c>
      <c r="AD323" s="5">
        <v>0</v>
      </c>
      <c r="AE323" s="5">
        <v>0</v>
      </c>
      <c r="AF323" s="5">
        <v>0</v>
      </c>
      <c r="AG323" s="5"/>
      <c r="AH323" s="5">
        <v>0</v>
      </c>
      <c r="AI323" s="5"/>
      <c r="AJ323" s="5">
        <v>0</v>
      </c>
      <c r="AK323" s="5"/>
      <c r="AL323" s="11">
        <f t="shared" si="91"/>
        <v>0</v>
      </c>
      <c r="AM323" s="11">
        <f t="shared" si="92"/>
        <v>75</v>
      </c>
      <c r="AN323" s="11">
        <f t="shared" si="97"/>
        <v>100</v>
      </c>
      <c r="AO323" s="11">
        <v>0</v>
      </c>
      <c r="AP323" s="11">
        <v>0</v>
      </c>
      <c r="AQ323" s="11">
        <v>0</v>
      </c>
      <c r="AR323" s="11">
        <v>20</v>
      </c>
      <c r="AS323" s="11">
        <v>0</v>
      </c>
      <c r="AU323" s="11">
        <v>0</v>
      </c>
      <c r="AV323" s="11">
        <v>0</v>
      </c>
      <c r="AW323" s="11">
        <v>0</v>
      </c>
      <c r="AX323" s="11">
        <v>80</v>
      </c>
      <c r="AY323" s="11">
        <v>0</v>
      </c>
      <c r="AZ323" s="11">
        <v>0</v>
      </c>
      <c r="BB323" s="11">
        <v>0</v>
      </c>
      <c r="BD323" s="11">
        <v>0</v>
      </c>
      <c r="BF323" s="11">
        <f t="shared" si="93"/>
        <v>0</v>
      </c>
      <c r="BG323" s="11">
        <f t="shared" si="94"/>
        <v>0</v>
      </c>
      <c r="BH323" s="11">
        <f t="shared" si="95"/>
        <v>80</v>
      </c>
      <c r="BI323" s="11">
        <f t="shared" si="96"/>
        <v>0</v>
      </c>
      <c r="BL323" t="s">
        <v>586</v>
      </c>
    </row>
    <row r="324" spans="1:64" x14ac:dyDescent="0.25">
      <c r="A324">
        <v>2017</v>
      </c>
      <c r="B324" t="s">
        <v>365</v>
      </c>
      <c r="C324" s="1" t="s">
        <v>53</v>
      </c>
      <c r="D324" s="16">
        <v>5753</v>
      </c>
      <c r="E324" t="s">
        <v>258</v>
      </c>
      <c r="F324" t="s">
        <v>817</v>
      </c>
      <c r="G324" t="s">
        <v>224</v>
      </c>
      <c r="I324" t="s">
        <v>224</v>
      </c>
      <c r="J324">
        <v>2013</v>
      </c>
      <c r="K324">
        <f t="shared" si="89"/>
        <v>4</v>
      </c>
      <c r="L324" t="s">
        <v>738</v>
      </c>
      <c r="M324" t="s">
        <v>738</v>
      </c>
      <c r="N324" t="s">
        <v>745</v>
      </c>
      <c r="O324" s="2">
        <v>150000</v>
      </c>
      <c r="P324" s="2">
        <v>140000</v>
      </c>
      <c r="Q324" s="2">
        <v>160000</v>
      </c>
      <c r="R324" s="3">
        <v>1.0666666666666667</v>
      </c>
      <c r="S324" s="5">
        <f t="shared" si="90"/>
        <v>100</v>
      </c>
      <c r="T324" s="5">
        <v>30</v>
      </c>
      <c r="U324" s="5">
        <v>0</v>
      </c>
      <c r="V324" s="5">
        <v>40</v>
      </c>
      <c r="W324" s="5">
        <v>0</v>
      </c>
      <c r="X324" s="5">
        <v>0</v>
      </c>
      <c r="Y324" s="5">
        <v>5</v>
      </c>
      <c r="Z324" s="5">
        <v>5</v>
      </c>
      <c r="AA324" s="5">
        <v>5</v>
      </c>
      <c r="AB324" s="5">
        <v>5</v>
      </c>
      <c r="AC324" s="5">
        <v>10</v>
      </c>
      <c r="AD324" s="5">
        <v>0</v>
      </c>
      <c r="AE324" s="5">
        <v>0</v>
      </c>
      <c r="AF324" s="5">
        <v>0</v>
      </c>
      <c r="AG324" s="5"/>
      <c r="AH324" s="5">
        <v>0</v>
      </c>
      <c r="AI324" s="5"/>
      <c r="AJ324" s="5">
        <v>0</v>
      </c>
      <c r="AK324" s="5"/>
      <c r="AL324" s="11">
        <f t="shared" si="91"/>
        <v>40</v>
      </c>
      <c r="AM324" s="11">
        <f t="shared" si="92"/>
        <v>25</v>
      </c>
      <c r="AN324" s="11">
        <f t="shared" si="97"/>
        <v>100</v>
      </c>
      <c r="AO324" s="11">
        <v>100</v>
      </c>
      <c r="AP324" s="11">
        <v>0</v>
      </c>
      <c r="AQ324" s="11">
        <v>0</v>
      </c>
      <c r="AR324" s="11">
        <v>0</v>
      </c>
      <c r="AS324" s="11">
        <v>0</v>
      </c>
      <c r="AU324" s="11">
        <v>0</v>
      </c>
      <c r="AV324" s="11">
        <v>0</v>
      </c>
      <c r="AW324" s="11">
        <v>0</v>
      </c>
      <c r="AX324" s="11">
        <v>0</v>
      </c>
      <c r="AY324" s="11">
        <v>0</v>
      </c>
      <c r="AZ324" s="11">
        <v>0</v>
      </c>
      <c r="BB324" s="11">
        <v>0</v>
      </c>
      <c r="BD324" s="11">
        <v>0</v>
      </c>
      <c r="BF324" s="11">
        <f t="shared" si="93"/>
        <v>0</v>
      </c>
      <c r="BG324" s="11">
        <f t="shared" si="94"/>
        <v>0</v>
      </c>
      <c r="BH324" s="11">
        <f t="shared" si="95"/>
        <v>0</v>
      </c>
      <c r="BI324" s="11">
        <f t="shared" si="96"/>
        <v>0</v>
      </c>
      <c r="BL324" t="s">
        <v>588</v>
      </c>
    </row>
    <row r="325" spans="1:64" x14ac:dyDescent="0.25">
      <c r="A325">
        <v>2017</v>
      </c>
      <c r="B325" t="s">
        <v>309</v>
      </c>
      <c r="C325" s="1" t="s">
        <v>62</v>
      </c>
      <c r="D325" s="16">
        <v>99202</v>
      </c>
      <c r="E325" t="s">
        <v>253</v>
      </c>
      <c r="F325" t="s">
        <v>818</v>
      </c>
      <c r="G325" t="s">
        <v>227</v>
      </c>
      <c r="I325" t="s">
        <v>733</v>
      </c>
      <c r="J325">
        <v>2014</v>
      </c>
      <c r="K325">
        <f t="shared" si="89"/>
        <v>3</v>
      </c>
      <c r="L325" t="s">
        <v>738</v>
      </c>
      <c r="M325" t="s">
        <v>738</v>
      </c>
      <c r="N325" t="s">
        <v>746</v>
      </c>
      <c r="O325" s="2">
        <v>388551.59</v>
      </c>
      <c r="P325" s="2">
        <v>306603.26</v>
      </c>
      <c r="Q325" s="2">
        <v>381945.18</v>
      </c>
      <c r="R325" s="3">
        <v>0.98299734148559259</v>
      </c>
      <c r="S325" s="5">
        <f t="shared" si="90"/>
        <v>100</v>
      </c>
      <c r="T325" s="5">
        <v>70</v>
      </c>
      <c r="U325" s="5">
        <v>3</v>
      </c>
      <c r="V325" s="5">
        <v>2</v>
      </c>
      <c r="W325" s="5">
        <v>0</v>
      </c>
      <c r="X325" s="5">
        <v>3</v>
      </c>
      <c r="Y325" s="5">
        <v>3</v>
      </c>
      <c r="Z325" s="5">
        <v>17</v>
      </c>
      <c r="AA325" s="5">
        <v>0</v>
      </c>
      <c r="AB325" s="5">
        <v>0</v>
      </c>
      <c r="AC325" s="5">
        <v>2</v>
      </c>
      <c r="AD325" s="5">
        <v>0</v>
      </c>
      <c r="AE325" s="5">
        <v>0</v>
      </c>
      <c r="AF325" s="5">
        <v>0</v>
      </c>
      <c r="AG325" s="5"/>
      <c r="AH325" s="5">
        <v>0</v>
      </c>
      <c r="AI325" s="5"/>
      <c r="AJ325" s="5">
        <v>0</v>
      </c>
      <c r="AK325" s="5"/>
      <c r="AL325" s="11">
        <f t="shared" si="91"/>
        <v>2</v>
      </c>
      <c r="AM325" s="11">
        <f t="shared" si="92"/>
        <v>19</v>
      </c>
      <c r="AN325" s="11">
        <f t="shared" si="97"/>
        <v>100</v>
      </c>
      <c r="AO325" s="11">
        <v>8</v>
      </c>
      <c r="AP325" s="11">
        <v>0</v>
      </c>
      <c r="AQ325" s="11">
        <v>0</v>
      </c>
      <c r="AR325" s="11">
        <v>28</v>
      </c>
      <c r="AS325" s="11">
        <v>0</v>
      </c>
      <c r="AU325" s="11">
        <v>0</v>
      </c>
      <c r="AV325" s="11">
        <v>0</v>
      </c>
      <c r="AW325" s="11">
        <v>25</v>
      </c>
      <c r="AX325" s="11">
        <v>34</v>
      </c>
      <c r="AY325" s="11">
        <v>0</v>
      </c>
      <c r="AZ325" s="11">
        <v>0</v>
      </c>
      <c r="BB325" s="11">
        <v>0</v>
      </c>
      <c r="BD325" s="11">
        <v>5</v>
      </c>
      <c r="BE325" t="s">
        <v>787</v>
      </c>
      <c r="BF325" s="11">
        <f t="shared" si="93"/>
        <v>0</v>
      </c>
      <c r="BG325" s="11">
        <f t="shared" si="94"/>
        <v>0</v>
      </c>
      <c r="BH325" s="11">
        <f t="shared" si="95"/>
        <v>59</v>
      </c>
      <c r="BI325" s="11">
        <f t="shared" si="96"/>
        <v>5</v>
      </c>
      <c r="BL325" t="s">
        <v>587</v>
      </c>
    </row>
    <row r="326" spans="1:64" x14ac:dyDescent="0.25">
      <c r="A326">
        <v>2017</v>
      </c>
      <c r="B326" t="s">
        <v>322</v>
      </c>
      <c r="C326" s="1" t="s">
        <v>55</v>
      </c>
      <c r="D326" s="16">
        <v>97116</v>
      </c>
      <c r="E326" t="s">
        <v>253</v>
      </c>
      <c r="F326" t="s">
        <v>818</v>
      </c>
      <c r="G326" t="s">
        <v>224</v>
      </c>
      <c r="I326" t="s">
        <v>224</v>
      </c>
      <c r="J326">
        <v>2012</v>
      </c>
      <c r="K326">
        <f t="shared" si="89"/>
        <v>5</v>
      </c>
      <c r="L326" t="s">
        <v>738</v>
      </c>
      <c r="M326" t="s">
        <v>738</v>
      </c>
      <c r="N326" t="s">
        <v>746</v>
      </c>
      <c r="O326" s="2">
        <v>112724</v>
      </c>
      <c r="P326" s="2">
        <v>40300</v>
      </c>
      <c r="Q326" s="2">
        <v>109274</v>
      </c>
      <c r="R326" s="3">
        <v>0.96939427273695045</v>
      </c>
      <c r="S326" s="5">
        <f t="shared" si="90"/>
        <v>100</v>
      </c>
      <c r="T326" s="5">
        <v>100</v>
      </c>
      <c r="U326" s="5">
        <v>0</v>
      </c>
      <c r="V326" s="5">
        <v>0</v>
      </c>
      <c r="W326" s="5">
        <v>0</v>
      </c>
      <c r="X326" s="5">
        <v>0</v>
      </c>
      <c r="Y326" s="5">
        <v>0</v>
      </c>
      <c r="Z326" s="5">
        <v>0</v>
      </c>
      <c r="AA326" s="5">
        <v>0</v>
      </c>
      <c r="AB326" s="5">
        <v>0</v>
      </c>
      <c r="AC326" s="5">
        <v>0</v>
      </c>
      <c r="AD326" s="5">
        <v>0</v>
      </c>
      <c r="AE326" s="5">
        <v>0</v>
      </c>
      <c r="AF326" s="5">
        <v>0</v>
      </c>
      <c r="AG326" s="5"/>
      <c r="AH326" s="5">
        <v>0</v>
      </c>
      <c r="AI326" s="5"/>
      <c r="AJ326" s="5">
        <v>0</v>
      </c>
      <c r="AK326" s="5"/>
      <c r="AL326" s="11">
        <f t="shared" si="91"/>
        <v>0</v>
      </c>
      <c r="AM326" s="11">
        <f t="shared" si="92"/>
        <v>0</v>
      </c>
      <c r="AN326" s="11">
        <f t="shared" si="97"/>
        <v>100</v>
      </c>
      <c r="AO326" s="11">
        <v>83</v>
      </c>
      <c r="AP326" s="11">
        <v>0</v>
      </c>
      <c r="AQ326" s="11">
        <v>8</v>
      </c>
      <c r="AR326" s="11">
        <v>3</v>
      </c>
      <c r="AS326" s="11">
        <v>0</v>
      </c>
      <c r="AU326" s="11">
        <v>0</v>
      </c>
      <c r="AV326" s="11">
        <v>1</v>
      </c>
      <c r="AW326" s="11">
        <v>4</v>
      </c>
      <c r="AX326" s="11">
        <v>1</v>
      </c>
      <c r="AY326" s="11">
        <v>0</v>
      </c>
      <c r="AZ326" s="11">
        <v>0</v>
      </c>
      <c r="BB326" s="11">
        <v>0</v>
      </c>
      <c r="BD326" s="11">
        <v>0</v>
      </c>
      <c r="BF326" s="11">
        <f t="shared" si="93"/>
        <v>8</v>
      </c>
      <c r="BG326" s="11">
        <f t="shared" si="94"/>
        <v>0</v>
      </c>
      <c r="BH326" s="11">
        <f t="shared" si="95"/>
        <v>6</v>
      </c>
      <c r="BI326" s="11">
        <f t="shared" si="96"/>
        <v>0</v>
      </c>
      <c r="BL326" t="s">
        <v>586</v>
      </c>
    </row>
    <row r="327" spans="1:64" x14ac:dyDescent="0.25">
      <c r="A327">
        <v>2017</v>
      </c>
      <c r="B327" t="s">
        <v>369</v>
      </c>
      <c r="C327" s="1" t="s">
        <v>32</v>
      </c>
      <c r="D327" s="16">
        <v>95927</v>
      </c>
      <c r="E327" t="s">
        <v>253</v>
      </c>
      <c r="F327" t="s">
        <v>818</v>
      </c>
      <c r="G327" t="s">
        <v>224</v>
      </c>
      <c r="I327" t="s">
        <v>224</v>
      </c>
      <c r="J327">
        <v>2013</v>
      </c>
      <c r="K327">
        <f t="shared" ref="K327:K358" si="98">2017-J327</f>
        <v>4</v>
      </c>
      <c r="L327" t="s">
        <v>738</v>
      </c>
      <c r="M327" t="s">
        <v>738</v>
      </c>
      <c r="N327" t="s">
        <v>744</v>
      </c>
      <c r="O327" s="2">
        <v>8900</v>
      </c>
      <c r="P327" s="2">
        <v>7100</v>
      </c>
      <c r="S327" s="5">
        <f t="shared" si="90"/>
        <v>100</v>
      </c>
      <c r="T327" s="5">
        <v>70</v>
      </c>
      <c r="U327" s="5">
        <v>0</v>
      </c>
      <c r="V327" s="5">
        <v>5</v>
      </c>
      <c r="W327" s="5">
        <v>0</v>
      </c>
      <c r="X327" s="5">
        <v>10</v>
      </c>
      <c r="Y327" s="5">
        <v>10</v>
      </c>
      <c r="Z327" s="5">
        <v>5</v>
      </c>
      <c r="AA327" s="5">
        <v>0</v>
      </c>
      <c r="AB327" s="5">
        <v>0</v>
      </c>
      <c r="AC327" s="5">
        <v>0</v>
      </c>
      <c r="AD327" s="5">
        <v>0</v>
      </c>
      <c r="AE327" s="5">
        <v>0</v>
      </c>
      <c r="AF327" s="5">
        <v>0</v>
      </c>
      <c r="AG327" s="5"/>
      <c r="AH327" s="5">
        <v>0</v>
      </c>
      <c r="AI327" s="5"/>
      <c r="AJ327" s="5">
        <v>0</v>
      </c>
      <c r="AK327" s="5"/>
      <c r="AL327" s="11">
        <f t="shared" si="91"/>
        <v>5</v>
      </c>
      <c r="AM327" s="11">
        <f t="shared" si="92"/>
        <v>5</v>
      </c>
      <c r="AN327" s="11">
        <f t="shared" si="97"/>
        <v>100</v>
      </c>
      <c r="AO327" s="11">
        <v>0</v>
      </c>
      <c r="AP327" s="11">
        <v>0</v>
      </c>
      <c r="AQ327" s="11">
        <v>0</v>
      </c>
      <c r="AR327" s="11">
        <v>50</v>
      </c>
      <c r="AS327" s="11">
        <v>0</v>
      </c>
      <c r="AU327" s="11">
        <v>0</v>
      </c>
      <c r="AV327" s="11">
        <v>0</v>
      </c>
      <c r="AW327" s="11">
        <v>0</v>
      </c>
      <c r="AX327" s="11">
        <v>50</v>
      </c>
      <c r="AY327" s="11">
        <v>0</v>
      </c>
      <c r="AZ327" s="11">
        <v>0</v>
      </c>
      <c r="BB327" s="11">
        <v>0</v>
      </c>
      <c r="BD327" s="11">
        <v>0</v>
      </c>
      <c r="BF327" s="11">
        <f t="shared" si="93"/>
        <v>0</v>
      </c>
      <c r="BG327" s="11">
        <f t="shared" si="94"/>
        <v>0</v>
      </c>
      <c r="BH327" s="11">
        <f t="shared" si="95"/>
        <v>50</v>
      </c>
      <c r="BI327" s="11">
        <f t="shared" si="96"/>
        <v>0</v>
      </c>
      <c r="BL327" t="s">
        <v>586</v>
      </c>
    </row>
    <row r="328" spans="1:64" x14ac:dyDescent="0.25">
      <c r="A328">
        <v>2017</v>
      </c>
      <c r="B328" t="s">
        <v>381</v>
      </c>
      <c r="C328" s="1" t="s">
        <v>32</v>
      </c>
      <c r="D328" s="16">
        <v>96160</v>
      </c>
      <c r="E328" t="s">
        <v>253</v>
      </c>
      <c r="F328" t="s">
        <v>818</v>
      </c>
      <c r="G328" t="s">
        <v>224</v>
      </c>
      <c r="I328" t="s">
        <v>224</v>
      </c>
      <c r="J328">
        <v>2012</v>
      </c>
      <c r="K328">
        <f t="shared" si="98"/>
        <v>5</v>
      </c>
      <c r="L328" t="s">
        <v>738</v>
      </c>
      <c r="M328" t="s">
        <v>738</v>
      </c>
      <c r="N328" t="s">
        <v>744</v>
      </c>
      <c r="Q328" s="2">
        <v>479000</v>
      </c>
      <c r="S328" s="5">
        <f t="shared" si="90"/>
        <v>100</v>
      </c>
      <c r="T328" s="5">
        <v>75</v>
      </c>
      <c r="U328" s="5">
        <v>5</v>
      </c>
      <c r="V328" s="5">
        <v>4</v>
      </c>
      <c r="W328" s="5">
        <v>0</v>
      </c>
      <c r="X328" s="5">
        <v>3</v>
      </c>
      <c r="Y328" s="5">
        <v>10</v>
      </c>
      <c r="Z328" s="5">
        <v>3</v>
      </c>
      <c r="AA328" s="5">
        <v>0</v>
      </c>
      <c r="AB328" s="5">
        <v>0</v>
      </c>
      <c r="AC328" s="5">
        <v>0</v>
      </c>
      <c r="AD328" s="5">
        <v>0</v>
      </c>
      <c r="AE328" s="5">
        <v>0</v>
      </c>
      <c r="AF328" s="5">
        <v>0</v>
      </c>
      <c r="AG328" s="5"/>
      <c r="AH328" s="5">
        <v>0</v>
      </c>
      <c r="AI328" s="5"/>
      <c r="AJ328" s="5">
        <v>0</v>
      </c>
      <c r="AK328" s="5"/>
      <c r="AL328" s="11">
        <f t="shared" si="91"/>
        <v>4</v>
      </c>
      <c r="AM328" s="11">
        <f t="shared" si="92"/>
        <v>3</v>
      </c>
      <c r="AN328" s="11">
        <f t="shared" si="97"/>
        <v>100</v>
      </c>
      <c r="AO328" s="11">
        <v>10</v>
      </c>
      <c r="AP328" s="11">
        <v>0</v>
      </c>
      <c r="AQ328" s="11">
        <v>5</v>
      </c>
      <c r="AR328" s="11">
        <v>70</v>
      </c>
      <c r="AS328" s="11">
        <v>3</v>
      </c>
      <c r="AU328" s="11">
        <v>0</v>
      </c>
      <c r="AV328" s="11">
        <v>0</v>
      </c>
      <c r="AW328" s="11">
        <v>5</v>
      </c>
      <c r="AX328" s="11">
        <v>1</v>
      </c>
      <c r="AY328" s="11">
        <v>6</v>
      </c>
      <c r="AZ328" s="11">
        <v>0</v>
      </c>
      <c r="BB328" s="11">
        <v>0</v>
      </c>
      <c r="BD328" s="11">
        <v>0</v>
      </c>
      <c r="BF328" s="11">
        <f t="shared" si="93"/>
        <v>5</v>
      </c>
      <c r="BG328" s="11">
        <f t="shared" si="94"/>
        <v>3</v>
      </c>
      <c r="BH328" s="11">
        <f t="shared" si="95"/>
        <v>12</v>
      </c>
      <c r="BI328" s="11">
        <f t="shared" si="96"/>
        <v>0</v>
      </c>
      <c r="BL328" t="s">
        <v>587</v>
      </c>
    </row>
    <row r="329" spans="1:64" x14ac:dyDescent="0.25">
      <c r="A329">
        <v>2017</v>
      </c>
      <c r="B329" t="s">
        <v>302</v>
      </c>
      <c r="C329" s="1" t="s">
        <v>57</v>
      </c>
      <c r="D329" s="16">
        <v>22718</v>
      </c>
      <c r="E329" t="s">
        <v>260</v>
      </c>
      <c r="F329" t="s">
        <v>819</v>
      </c>
      <c r="G329" t="s">
        <v>225</v>
      </c>
      <c r="I329" t="s">
        <v>736</v>
      </c>
      <c r="J329">
        <v>2014</v>
      </c>
      <c r="K329">
        <f t="shared" si="98"/>
        <v>3</v>
      </c>
      <c r="L329" t="s">
        <v>738</v>
      </c>
      <c r="M329" t="s">
        <v>738</v>
      </c>
      <c r="N329" t="s">
        <v>745</v>
      </c>
      <c r="O329" s="2">
        <v>941000</v>
      </c>
      <c r="P329" s="2">
        <v>938000</v>
      </c>
      <c r="Q329" s="2">
        <v>913792</v>
      </c>
      <c r="R329" s="3">
        <v>0.97108607863974494</v>
      </c>
      <c r="S329" s="5">
        <f t="shared" si="90"/>
        <v>100</v>
      </c>
      <c r="T329" s="5">
        <v>47</v>
      </c>
      <c r="U329" s="5">
        <v>3</v>
      </c>
      <c r="V329" s="5">
        <v>34</v>
      </c>
      <c r="W329" s="5">
        <v>0</v>
      </c>
      <c r="X329" s="5">
        <v>12</v>
      </c>
      <c r="Y329" s="5">
        <v>0</v>
      </c>
      <c r="Z329" s="5">
        <v>0</v>
      </c>
      <c r="AA329" s="5">
        <v>0</v>
      </c>
      <c r="AB329" s="5">
        <v>0</v>
      </c>
      <c r="AC329" s="5">
        <v>4</v>
      </c>
      <c r="AD329" s="5">
        <v>0</v>
      </c>
      <c r="AE329" s="5">
        <v>0</v>
      </c>
      <c r="AF329" s="5">
        <v>0</v>
      </c>
      <c r="AG329" s="5"/>
      <c r="AH329" s="5">
        <v>0</v>
      </c>
      <c r="AI329" s="5"/>
      <c r="AJ329" s="5">
        <v>0</v>
      </c>
      <c r="AK329" s="5"/>
      <c r="AL329" s="11">
        <f t="shared" si="91"/>
        <v>34</v>
      </c>
      <c r="AM329" s="11">
        <f t="shared" si="92"/>
        <v>4</v>
      </c>
      <c r="AN329" s="11">
        <f t="shared" si="97"/>
        <v>100</v>
      </c>
      <c r="AO329" s="11">
        <v>100</v>
      </c>
      <c r="AP329" s="11">
        <v>0</v>
      </c>
      <c r="AQ329" s="11">
        <v>0</v>
      </c>
      <c r="AR329" s="11">
        <v>0</v>
      </c>
      <c r="AS329" s="11">
        <v>0</v>
      </c>
      <c r="AU329" s="11">
        <v>0</v>
      </c>
      <c r="AV329" s="11">
        <v>0</v>
      </c>
      <c r="AW329" s="11">
        <v>0</v>
      </c>
      <c r="AX329" s="11">
        <v>0</v>
      </c>
      <c r="AY329" s="11">
        <v>0</v>
      </c>
      <c r="AZ329" s="11">
        <v>0</v>
      </c>
      <c r="BB329" s="11">
        <v>0</v>
      </c>
      <c r="BD329" s="11">
        <v>0</v>
      </c>
      <c r="BF329" s="11">
        <f t="shared" si="93"/>
        <v>0</v>
      </c>
      <c r="BG329" s="11">
        <f t="shared" si="94"/>
        <v>0</v>
      </c>
      <c r="BH329" s="11">
        <f t="shared" si="95"/>
        <v>0</v>
      </c>
      <c r="BI329" s="11">
        <f t="shared" si="96"/>
        <v>0</v>
      </c>
      <c r="BL329" t="s">
        <v>588</v>
      </c>
    </row>
    <row r="330" spans="1:64" x14ac:dyDescent="0.25">
      <c r="A330">
        <v>2017</v>
      </c>
      <c r="B330" t="s">
        <v>293</v>
      </c>
      <c r="C330" s="1" t="s">
        <v>21</v>
      </c>
      <c r="D330" s="16">
        <v>28714</v>
      </c>
      <c r="E330" t="s">
        <v>260</v>
      </c>
      <c r="F330" t="s">
        <v>819</v>
      </c>
      <c r="G330" t="s">
        <v>224</v>
      </c>
      <c r="I330" t="s">
        <v>224</v>
      </c>
      <c r="J330">
        <v>2012</v>
      </c>
      <c r="K330">
        <f t="shared" si="98"/>
        <v>5</v>
      </c>
      <c r="L330" t="s">
        <v>738</v>
      </c>
      <c r="M330" t="s">
        <v>738</v>
      </c>
      <c r="N330" t="s">
        <v>746</v>
      </c>
      <c r="O330" s="2">
        <v>300000</v>
      </c>
      <c r="P330" s="2">
        <v>178000</v>
      </c>
      <c r="S330" s="5">
        <f t="shared" si="90"/>
        <v>100</v>
      </c>
      <c r="T330" s="5">
        <v>100</v>
      </c>
      <c r="U330" s="5">
        <v>0</v>
      </c>
      <c r="V330" s="5">
        <v>0</v>
      </c>
      <c r="W330" s="5">
        <v>0</v>
      </c>
      <c r="X330" s="5">
        <v>0</v>
      </c>
      <c r="Y330" s="5">
        <v>0</v>
      </c>
      <c r="Z330" s="5">
        <v>0</v>
      </c>
      <c r="AA330" s="5">
        <v>0</v>
      </c>
      <c r="AB330" s="5">
        <v>0</v>
      </c>
      <c r="AC330" s="5">
        <v>0</v>
      </c>
      <c r="AD330" s="5">
        <v>0</v>
      </c>
      <c r="AE330" s="5">
        <v>0</v>
      </c>
      <c r="AF330" s="5">
        <v>0</v>
      </c>
      <c r="AG330" s="5"/>
      <c r="AH330" s="5">
        <v>0</v>
      </c>
      <c r="AI330" s="5"/>
      <c r="AJ330" s="5">
        <v>0</v>
      </c>
      <c r="AK330" s="5"/>
      <c r="AL330" s="11">
        <f t="shared" si="91"/>
        <v>0</v>
      </c>
      <c r="AM330" s="11">
        <f t="shared" si="92"/>
        <v>0</v>
      </c>
      <c r="AN330" s="11">
        <f t="shared" si="97"/>
        <v>100</v>
      </c>
      <c r="AO330" s="11">
        <v>0</v>
      </c>
      <c r="AP330" s="11">
        <v>0</v>
      </c>
      <c r="AQ330" s="11">
        <v>40</v>
      </c>
      <c r="AR330" s="11">
        <v>10</v>
      </c>
      <c r="AS330" s="11">
        <v>50</v>
      </c>
      <c r="AU330" s="11">
        <v>0</v>
      </c>
      <c r="AV330" s="11">
        <v>0</v>
      </c>
      <c r="AW330" s="11">
        <v>0</v>
      </c>
      <c r="AX330" s="11">
        <v>0</v>
      </c>
      <c r="AY330" s="11">
        <v>0</v>
      </c>
      <c r="AZ330" s="11">
        <v>0</v>
      </c>
      <c r="BB330" s="11">
        <v>0</v>
      </c>
      <c r="BD330" s="11">
        <v>0</v>
      </c>
      <c r="BF330" s="11">
        <f t="shared" si="93"/>
        <v>40</v>
      </c>
      <c r="BG330" s="11">
        <f t="shared" si="94"/>
        <v>50</v>
      </c>
      <c r="BH330" s="11">
        <f t="shared" si="95"/>
        <v>0</v>
      </c>
      <c r="BI330" s="11">
        <f t="shared" si="96"/>
        <v>0</v>
      </c>
    </row>
    <row r="331" spans="1:64" x14ac:dyDescent="0.25">
      <c r="A331">
        <v>2017</v>
      </c>
      <c r="B331" t="s">
        <v>392</v>
      </c>
      <c r="C331" s="1" t="s">
        <v>21</v>
      </c>
      <c r="D331" s="16">
        <v>27589</v>
      </c>
      <c r="E331" t="s">
        <v>260</v>
      </c>
      <c r="F331" t="s">
        <v>819</v>
      </c>
      <c r="G331" t="s">
        <v>224</v>
      </c>
      <c r="I331" t="s">
        <v>224</v>
      </c>
      <c r="J331">
        <v>2012</v>
      </c>
      <c r="K331">
        <f t="shared" si="98"/>
        <v>5</v>
      </c>
      <c r="L331" t="s">
        <v>738</v>
      </c>
      <c r="M331" t="s">
        <v>738</v>
      </c>
      <c r="N331" t="s">
        <v>746</v>
      </c>
      <c r="O331" s="2">
        <v>95000</v>
      </c>
      <c r="P331" s="2">
        <v>93000</v>
      </c>
      <c r="Q331" s="2">
        <v>197000</v>
      </c>
      <c r="R331" s="3">
        <v>2.0736842105263156</v>
      </c>
      <c r="S331" s="5">
        <f t="shared" si="90"/>
        <v>100</v>
      </c>
      <c r="T331" s="5">
        <v>0</v>
      </c>
      <c r="U331" s="5">
        <v>56</v>
      </c>
      <c r="V331" s="5">
        <v>12</v>
      </c>
      <c r="W331" s="5">
        <v>0</v>
      </c>
      <c r="X331" s="5">
        <v>0</v>
      </c>
      <c r="Y331" s="5">
        <v>0</v>
      </c>
      <c r="Z331" s="5">
        <v>0</v>
      </c>
      <c r="AA331" s="5">
        <v>0</v>
      </c>
      <c r="AB331" s="5">
        <v>10</v>
      </c>
      <c r="AC331" s="5">
        <v>17</v>
      </c>
      <c r="AD331" s="5">
        <v>5</v>
      </c>
      <c r="AE331" s="5">
        <v>0</v>
      </c>
      <c r="AF331" s="5">
        <v>0</v>
      </c>
      <c r="AG331" s="5"/>
      <c r="AH331" s="5">
        <v>0</v>
      </c>
      <c r="AI331" s="5"/>
      <c r="AJ331" s="5">
        <v>0</v>
      </c>
      <c r="AK331" s="5"/>
      <c r="AL331" s="11">
        <f t="shared" si="91"/>
        <v>12</v>
      </c>
      <c r="AM331" s="11">
        <f t="shared" si="92"/>
        <v>32</v>
      </c>
      <c r="AN331" s="11">
        <f t="shared" si="97"/>
        <v>100</v>
      </c>
      <c r="AO331" s="11">
        <v>44</v>
      </c>
      <c r="AP331" s="11">
        <v>0</v>
      </c>
      <c r="AQ331" s="11">
        <v>0</v>
      </c>
      <c r="AR331" s="11">
        <v>0</v>
      </c>
      <c r="AS331" s="11">
        <v>0</v>
      </c>
      <c r="AU331" s="11">
        <v>0</v>
      </c>
      <c r="AV331" s="11">
        <v>0</v>
      </c>
      <c r="AW331" s="11">
        <v>56</v>
      </c>
      <c r="AX331" s="11">
        <v>0</v>
      </c>
      <c r="AY331" s="11">
        <v>0</v>
      </c>
      <c r="AZ331" s="11">
        <v>0</v>
      </c>
      <c r="BB331" s="11">
        <v>0</v>
      </c>
      <c r="BD331" s="11">
        <v>0</v>
      </c>
      <c r="BF331" s="11">
        <f t="shared" si="93"/>
        <v>0</v>
      </c>
      <c r="BG331" s="11">
        <f t="shared" si="94"/>
        <v>0</v>
      </c>
      <c r="BH331" s="11">
        <f t="shared" si="95"/>
        <v>56</v>
      </c>
      <c r="BI331" s="11">
        <f t="shared" si="96"/>
        <v>0</v>
      </c>
      <c r="BL331" t="s">
        <v>587</v>
      </c>
    </row>
    <row r="332" spans="1:64" x14ac:dyDescent="0.25">
      <c r="A332">
        <v>2017</v>
      </c>
      <c r="B332" t="s">
        <v>350</v>
      </c>
      <c r="C332" s="1" t="s">
        <v>61</v>
      </c>
      <c r="D332" s="16">
        <v>30002</v>
      </c>
      <c r="E332" t="s">
        <v>260</v>
      </c>
      <c r="F332" t="s">
        <v>819</v>
      </c>
      <c r="G332" t="s">
        <v>224</v>
      </c>
      <c r="I332" t="s">
        <v>224</v>
      </c>
      <c r="J332">
        <v>2012</v>
      </c>
      <c r="K332">
        <f t="shared" si="98"/>
        <v>5</v>
      </c>
      <c r="L332" t="s">
        <v>738</v>
      </c>
      <c r="M332" t="s">
        <v>738</v>
      </c>
      <c r="N332" t="s">
        <v>746</v>
      </c>
      <c r="O332" s="2">
        <v>425902</v>
      </c>
      <c r="P332" s="2">
        <v>151093</v>
      </c>
      <c r="Q332" s="2">
        <v>466967</v>
      </c>
      <c r="R332" s="3">
        <v>1.0964188944874642</v>
      </c>
      <c r="S332" s="5">
        <f t="shared" si="90"/>
        <v>100</v>
      </c>
      <c r="T332" s="5">
        <v>90</v>
      </c>
      <c r="U332" s="5">
        <v>0</v>
      </c>
      <c r="V332" s="5">
        <v>0</v>
      </c>
      <c r="W332" s="5">
        <v>0</v>
      </c>
      <c r="X332" s="5">
        <v>0</v>
      </c>
      <c r="Y332" s="5">
        <v>5</v>
      </c>
      <c r="Z332" s="5">
        <v>1</v>
      </c>
      <c r="AA332" s="5">
        <v>1</v>
      </c>
      <c r="AB332" s="5">
        <v>1</v>
      </c>
      <c r="AC332" s="5">
        <v>2</v>
      </c>
      <c r="AD332" s="5">
        <v>0</v>
      </c>
      <c r="AE332" s="5">
        <v>0</v>
      </c>
      <c r="AF332" s="5">
        <v>0</v>
      </c>
      <c r="AG332" s="5"/>
      <c r="AH332" s="5">
        <v>0</v>
      </c>
      <c r="AI332" s="5"/>
      <c r="AJ332" s="5">
        <v>0</v>
      </c>
      <c r="AK332" s="5"/>
      <c r="AL332" s="11">
        <f t="shared" si="91"/>
        <v>0</v>
      </c>
      <c r="AM332" s="11">
        <f t="shared" si="92"/>
        <v>5</v>
      </c>
      <c r="AN332" s="11">
        <f t="shared" si="97"/>
        <v>100</v>
      </c>
      <c r="AO332" s="11">
        <v>71.252804564076428</v>
      </c>
      <c r="AP332" s="11">
        <v>0</v>
      </c>
      <c r="AQ332" s="11">
        <v>0</v>
      </c>
      <c r="AR332" s="11">
        <v>0</v>
      </c>
      <c r="AS332" s="11">
        <v>19.364232624939607</v>
      </c>
      <c r="AT332" s="11" t="s">
        <v>243</v>
      </c>
      <c r="AU332" s="11">
        <v>0</v>
      </c>
      <c r="AV332" s="11">
        <v>0</v>
      </c>
      <c r="AW332" s="11">
        <v>0</v>
      </c>
      <c r="AX332" s="11">
        <v>0</v>
      </c>
      <c r="AY332" s="11">
        <v>0</v>
      </c>
      <c r="AZ332" s="11">
        <v>0</v>
      </c>
      <c r="BA332" s="11" t="s">
        <v>243</v>
      </c>
      <c r="BB332" s="11">
        <v>0</v>
      </c>
      <c r="BD332" s="11">
        <v>9.3829628109839636</v>
      </c>
      <c r="BF332" s="11">
        <f t="shared" si="93"/>
        <v>0</v>
      </c>
      <c r="BG332" s="11">
        <f t="shared" si="94"/>
        <v>19.364232624939607</v>
      </c>
      <c r="BH332" s="11">
        <f t="shared" si="95"/>
        <v>0</v>
      </c>
      <c r="BI332" s="11">
        <f t="shared" si="96"/>
        <v>9.3829628109839636</v>
      </c>
      <c r="BL332" t="s">
        <v>587</v>
      </c>
    </row>
    <row r="333" spans="1:64" x14ac:dyDescent="0.25">
      <c r="A333">
        <v>2017</v>
      </c>
      <c r="B333" t="s">
        <v>361</v>
      </c>
      <c r="C333" s="1" t="s">
        <v>48</v>
      </c>
      <c r="D333" s="16">
        <v>52175</v>
      </c>
      <c r="E333" t="s">
        <v>255</v>
      </c>
      <c r="F333" t="s">
        <v>816</v>
      </c>
      <c r="G333" t="s">
        <v>224</v>
      </c>
      <c r="I333" t="s">
        <v>224</v>
      </c>
      <c r="J333">
        <v>2013</v>
      </c>
      <c r="K333">
        <f t="shared" si="98"/>
        <v>4</v>
      </c>
      <c r="L333" t="s">
        <v>738</v>
      </c>
      <c r="M333" t="s">
        <v>738</v>
      </c>
      <c r="N333" t="s">
        <v>746</v>
      </c>
      <c r="O333" s="2">
        <v>826000</v>
      </c>
      <c r="P333" s="2">
        <v>735500</v>
      </c>
      <c r="Q333" s="2">
        <v>833400</v>
      </c>
      <c r="R333" s="3">
        <v>1.008958837772397</v>
      </c>
      <c r="S333" s="5">
        <f t="shared" si="90"/>
        <v>100</v>
      </c>
      <c r="T333" s="5">
        <v>7.2059823249490149</v>
      </c>
      <c r="U333" s="5">
        <v>0.18626784500339905</v>
      </c>
      <c r="V333" s="5">
        <v>28.225696804894628</v>
      </c>
      <c r="W333" s="5">
        <v>0</v>
      </c>
      <c r="X333" s="5">
        <v>17.892590074779061</v>
      </c>
      <c r="Y333" s="5">
        <v>39.660095173351465</v>
      </c>
      <c r="Z333" s="5">
        <v>4.0788579197824609E-2</v>
      </c>
      <c r="AA333" s="5">
        <v>0.16315431679129844</v>
      </c>
      <c r="AB333" s="5">
        <v>0</v>
      </c>
      <c r="AC333" s="5">
        <v>0</v>
      </c>
      <c r="AD333" s="5">
        <v>0</v>
      </c>
      <c r="AE333" s="5">
        <v>0</v>
      </c>
      <c r="AF333" s="5">
        <v>0</v>
      </c>
      <c r="AG333" s="5"/>
      <c r="AH333" s="5">
        <v>6.5125764785859968</v>
      </c>
      <c r="AI333" s="5"/>
      <c r="AJ333" s="5">
        <v>0.11284840244731476</v>
      </c>
      <c r="AK333" s="5"/>
      <c r="AL333" s="11">
        <f t="shared" si="91"/>
        <v>28.225696804894628</v>
      </c>
      <c r="AM333" s="11">
        <f t="shared" si="92"/>
        <v>6.8293677770224352</v>
      </c>
      <c r="AN333" s="11">
        <f t="shared" si="97"/>
        <v>100</v>
      </c>
      <c r="AO333" s="11">
        <v>9</v>
      </c>
      <c r="AP333" s="11">
        <v>0</v>
      </c>
      <c r="AQ333" s="11">
        <v>7</v>
      </c>
      <c r="AR333" s="11">
        <v>15</v>
      </c>
      <c r="AS333" s="11">
        <v>30</v>
      </c>
      <c r="AU333" s="11">
        <v>0</v>
      </c>
      <c r="AV333" s="11">
        <v>0.25</v>
      </c>
      <c r="AW333" s="11">
        <v>8.25</v>
      </c>
      <c r="AX333" s="11">
        <v>30</v>
      </c>
      <c r="AY333" s="11">
        <v>0</v>
      </c>
      <c r="AZ333" s="11">
        <v>0.5</v>
      </c>
      <c r="BB333" s="11">
        <v>0</v>
      </c>
      <c r="BD333" s="11">
        <v>0</v>
      </c>
      <c r="BF333" s="11">
        <f t="shared" si="93"/>
        <v>7</v>
      </c>
      <c r="BG333" s="11">
        <f t="shared" si="94"/>
        <v>30</v>
      </c>
      <c r="BH333" s="11">
        <f t="shared" si="95"/>
        <v>39</v>
      </c>
      <c r="BI333" s="11">
        <f t="shared" si="96"/>
        <v>0</v>
      </c>
      <c r="BL333" t="s">
        <v>587</v>
      </c>
    </row>
    <row r="334" spans="1:64" x14ac:dyDescent="0.25">
      <c r="A334">
        <v>2017</v>
      </c>
      <c r="B334" t="s">
        <v>301</v>
      </c>
      <c r="C334" s="1" t="s">
        <v>19</v>
      </c>
      <c r="D334" s="16">
        <v>56001</v>
      </c>
      <c r="E334" t="s">
        <v>255</v>
      </c>
      <c r="F334" t="s">
        <v>816</v>
      </c>
      <c r="G334" t="s">
        <v>224</v>
      </c>
      <c r="I334" t="s">
        <v>224</v>
      </c>
      <c r="J334">
        <v>2014</v>
      </c>
      <c r="K334">
        <f t="shared" si="98"/>
        <v>3</v>
      </c>
      <c r="L334" t="s">
        <v>738</v>
      </c>
      <c r="M334" t="s">
        <v>738</v>
      </c>
      <c r="N334" t="s">
        <v>746</v>
      </c>
      <c r="O334" s="2">
        <v>229425</v>
      </c>
      <c r="P334" s="2">
        <v>229425</v>
      </c>
      <c r="S334" s="5">
        <f t="shared" si="90"/>
        <v>100</v>
      </c>
      <c r="T334" s="5">
        <v>95</v>
      </c>
      <c r="U334" s="5">
        <v>0</v>
      </c>
      <c r="V334" s="5">
        <v>0</v>
      </c>
      <c r="W334" s="5">
        <v>0</v>
      </c>
      <c r="X334" s="5">
        <v>0</v>
      </c>
      <c r="Y334" s="5">
        <v>4</v>
      </c>
      <c r="Z334" s="5">
        <v>1</v>
      </c>
      <c r="AA334" s="5">
        <v>0</v>
      </c>
      <c r="AB334" s="5">
        <v>0</v>
      </c>
      <c r="AC334" s="5">
        <v>0</v>
      </c>
      <c r="AD334" s="5">
        <v>0</v>
      </c>
      <c r="AE334" s="5">
        <v>0</v>
      </c>
      <c r="AF334" s="5">
        <v>0</v>
      </c>
      <c r="AG334" s="5"/>
      <c r="AH334" s="5">
        <v>0</v>
      </c>
      <c r="AI334" s="5"/>
      <c r="AJ334" s="5">
        <v>0</v>
      </c>
      <c r="AK334" s="5"/>
      <c r="AL334" s="11">
        <f t="shared" si="91"/>
        <v>0</v>
      </c>
      <c r="AM334" s="11">
        <f t="shared" si="92"/>
        <v>1</v>
      </c>
      <c r="AN334" s="11">
        <f t="shared" si="97"/>
        <v>100</v>
      </c>
      <c r="AO334" s="11">
        <v>75</v>
      </c>
      <c r="AP334" s="11">
        <v>0</v>
      </c>
      <c r="AQ334" s="11">
        <v>0</v>
      </c>
      <c r="AR334" s="11">
        <v>5</v>
      </c>
      <c r="AS334" s="11">
        <v>0</v>
      </c>
      <c r="AU334" s="11">
        <v>0</v>
      </c>
      <c r="AV334" s="11">
        <v>0</v>
      </c>
      <c r="AW334" s="11">
        <v>5</v>
      </c>
      <c r="AX334" s="11">
        <v>10</v>
      </c>
      <c r="AY334" s="11">
        <v>0</v>
      </c>
      <c r="AZ334" s="11">
        <v>0</v>
      </c>
      <c r="BB334" s="11">
        <v>0</v>
      </c>
      <c r="BD334" s="11">
        <v>5</v>
      </c>
      <c r="BE334" t="s">
        <v>787</v>
      </c>
      <c r="BF334" s="11">
        <f t="shared" si="93"/>
        <v>0</v>
      </c>
      <c r="BG334" s="11">
        <f t="shared" si="94"/>
        <v>0</v>
      </c>
      <c r="BH334" s="11">
        <f t="shared" si="95"/>
        <v>15</v>
      </c>
      <c r="BI334" s="11">
        <f t="shared" si="96"/>
        <v>5</v>
      </c>
      <c r="BL334" t="s">
        <v>587</v>
      </c>
    </row>
    <row r="335" spans="1:64" x14ac:dyDescent="0.25">
      <c r="A335">
        <v>2017</v>
      </c>
      <c r="B335" t="s">
        <v>355</v>
      </c>
      <c r="C335" s="1" t="s">
        <v>19</v>
      </c>
      <c r="D335" s="16">
        <v>55104</v>
      </c>
      <c r="E335" t="s">
        <v>255</v>
      </c>
      <c r="F335" t="s">
        <v>816</v>
      </c>
      <c r="G335" t="s">
        <v>224</v>
      </c>
      <c r="I335" t="s">
        <v>224</v>
      </c>
      <c r="J335">
        <v>2012</v>
      </c>
      <c r="K335">
        <f t="shared" si="98"/>
        <v>5</v>
      </c>
      <c r="L335" t="s">
        <v>738</v>
      </c>
      <c r="M335" t="s">
        <v>738</v>
      </c>
      <c r="N335" t="s">
        <v>746</v>
      </c>
      <c r="O335" s="2">
        <v>500000</v>
      </c>
      <c r="P335" s="2">
        <v>200000</v>
      </c>
      <c r="Q335" s="2">
        <v>300000</v>
      </c>
      <c r="R335" s="3">
        <v>0.6</v>
      </c>
      <c r="S335" s="5">
        <f t="shared" si="90"/>
        <v>100</v>
      </c>
      <c r="T335" s="5">
        <v>100</v>
      </c>
      <c r="U335" s="5">
        <v>0</v>
      </c>
      <c r="V335" s="5">
        <v>0</v>
      </c>
      <c r="W335" s="5">
        <v>0</v>
      </c>
      <c r="X335" s="5">
        <v>0</v>
      </c>
      <c r="Y335" s="5">
        <v>0</v>
      </c>
      <c r="Z335" s="5">
        <v>0</v>
      </c>
      <c r="AA335" s="5">
        <v>0</v>
      </c>
      <c r="AB335" s="5">
        <v>0</v>
      </c>
      <c r="AC335" s="5">
        <v>0</v>
      </c>
      <c r="AD335" s="5">
        <v>0</v>
      </c>
      <c r="AE335" s="5">
        <v>0</v>
      </c>
      <c r="AF335" s="5">
        <v>0</v>
      </c>
      <c r="AG335" s="5"/>
      <c r="AH335" s="5">
        <v>0</v>
      </c>
      <c r="AI335" s="5"/>
      <c r="AJ335" s="5">
        <v>0</v>
      </c>
      <c r="AK335" s="5"/>
      <c r="AL335" s="11">
        <f t="shared" si="91"/>
        <v>0</v>
      </c>
      <c r="AM335" s="11">
        <f t="shared" si="92"/>
        <v>0</v>
      </c>
      <c r="AN335" s="11">
        <f t="shared" si="97"/>
        <v>100</v>
      </c>
      <c r="AO335" s="11">
        <v>40</v>
      </c>
      <c r="AP335" s="11">
        <v>0</v>
      </c>
      <c r="AQ335" s="11">
        <v>30</v>
      </c>
      <c r="AR335" s="11">
        <v>5</v>
      </c>
      <c r="AS335" s="11">
        <v>13</v>
      </c>
      <c r="AU335" s="11">
        <v>2</v>
      </c>
      <c r="AV335" s="11">
        <v>3</v>
      </c>
      <c r="AW335" s="11">
        <v>5</v>
      </c>
      <c r="AX335" s="11">
        <v>2</v>
      </c>
      <c r="AY335" s="11">
        <v>0</v>
      </c>
      <c r="AZ335" s="11">
        <v>0</v>
      </c>
      <c r="BB335" s="11">
        <v>0</v>
      </c>
      <c r="BD335" s="11">
        <v>0</v>
      </c>
      <c r="BF335" s="11">
        <f t="shared" si="93"/>
        <v>30</v>
      </c>
      <c r="BG335" s="11">
        <f t="shared" si="94"/>
        <v>13</v>
      </c>
      <c r="BH335" s="11">
        <f t="shared" si="95"/>
        <v>10</v>
      </c>
      <c r="BI335" s="11">
        <f t="shared" si="96"/>
        <v>0</v>
      </c>
      <c r="BL335" t="s">
        <v>586</v>
      </c>
    </row>
    <row r="336" spans="1:64" x14ac:dyDescent="0.25">
      <c r="A336">
        <v>2017</v>
      </c>
      <c r="B336" t="s">
        <v>380</v>
      </c>
      <c r="C336" s="1" t="s">
        <v>19</v>
      </c>
      <c r="D336" s="16">
        <v>56345</v>
      </c>
      <c r="E336" t="s">
        <v>255</v>
      </c>
      <c r="F336" t="s">
        <v>816</v>
      </c>
      <c r="G336" t="s">
        <v>224</v>
      </c>
      <c r="I336" t="s">
        <v>224</v>
      </c>
      <c r="J336">
        <v>2012</v>
      </c>
      <c r="K336">
        <f t="shared" si="98"/>
        <v>5</v>
      </c>
      <c r="L336" t="s">
        <v>738</v>
      </c>
      <c r="M336" t="s">
        <v>738</v>
      </c>
      <c r="N336" t="s">
        <v>746</v>
      </c>
      <c r="O336" s="2">
        <v>260000</v>
      </c>
      <c r="P336" s="2">
        <v>160000</v>
      </c>
      <c r="Q336" s="2">
        <v>258523</v>
      </c>
      <c r="R336" s="3">
        <v>0.99431923076923079</v>
      </c>
      <c r="S336" s="5">
        <f t="shared" si="90"/>
        <v>100</v>
      </c>
      <c r="T336" s="5">
        <v>80</v>
      </c>
      <c r="U336" s="5">
        <v>0</v>
      </c>
      <c r="V336" s="5">
        <v>3</v>
      </c>
      <c r="W336" s="5">
        <v>0</v>
      </c>
      <c r="X336" s="5">
        <v>0</v>
      </c>
      <c r="Y336" s="5">
        <v>15</v>
      </c>
      <c r="Z336" s="5">
        <v>2</v>
      </c>
      <c r="AA336" s="5">
        <v>0</v>
      </c>
      <c r="AB336" s="5">
        <v>0</v>
      </c>
      <c r="AC336" s="5">
        <v>0</v>
      </c>
      <c r="AD336" s="5">
        <v>0</v>
      </c>
      <c r="AE336" s="5">
        <v>0</v>
      </c>
      <c r="AF336" s="5">
        <v>0</v>
      </c>
      <c r="AG336" s="5"/>
      <c r="AH336" s="5">
        <v>0</v>
      </c>
      <c r="AI336" s="5"/>
      <c r="AJ336" s="5">
        <v>0</v>
      </c>
      <c r="AK336" s="5"/>
      <c r="AL336" s="11">
        <f t="shared" si="91"/>
        <v>3</v>
      </c>
      <c r="AM336" s="11">
        <f t="shared" si="92"/>
        <v>2</v>
      </c>
      <c r="AN336" s="11">
        <f t="shared" si="97"/>
        <v>100</v>
      </c>
      <c r="AO336" s="11">
        <v>15</v>
      </c>
      <c r="AP336" s="11">
        <v>0</v>
      </c>
      <c r="AQ336" s="11">
        <v>5</v>
      </c>
      <c r="AR336" s="11">
        <v>20</v>
      </c>
      <c r="AS336" s="11">
        <v>0</v>
      </c>
      <c r="AU336" s="11">
        <v>0</v>
      </c>
      <c r="AV336" s="11">
        <v>0</v>
      </c>
      <c r="AW336" s="11">
        <v>15</v>
      </c>
      <c r="AX336" s="11">
        <v>0</v>
      </c>
      <c r="AY336" s="11">
        <v>45</v>
      </c>
      <c r="AZ336" s="11">
        <v>0</v>
      </c>
      <c r="BB336" s="11">
        <v>0</v>
      </c>
      <c r="BD336" s="11">
        <v>0</v>
      </c>
      <c r="BF336" s="11">
        <f t="shared" si="93"/>
        <v>5</v>
      </c>
      <c r="BG336" s="11">
        <f t="shared" si="94"/>
        <v>0</v>
      </c>
      <c r="BH336" s="11">
        <f t="shared" si="95"/>
        <v>60</v>
      </c>
      <c r="BI336" s="11">
        <f t="shared" si="96"/>
        <v>0</v>
      </c>
      <c r="BL336" t="s">
        <v>586</v>
      </c>
    </row>
    <row r="337" spans="1:64" x14ac:dyDescent="0.25">
      <c r="A337">
        <v>2017</v>
      </c>
      <c r="B337" t="s">
        <v>374</v>
      </c>
      <c r="C337" s="1" t="s">
        <v>48</v>
      </c>
      <c r="D337" s="16">
        <v>52801</v>
      </c>
      <c r="E337" t="s">
        <v>255</v>
      </c>
      <c r="F337" t="s">
        <v>816</v>
      </c>
      <c r="G337" t="s">
        <v>224</v>
      </c>
      <c r="I337" t="s">
        <v>224</v>
      </c>
      <c r="J337">
        <v>2012</v>
      </c>
      <c r="K337">
        <f t="shared" si="98"/>
        <v>5</v>
      </c>
      <c r="L337" t="s">
        <v>738</v>
      </c>
      <c r="M337" t="s">
        <v>738</v>
      </c>
      <c r="N337" t="s">
        <v>746</v>
      </c>
      <c r="O337" s="2">
        <v>200000</v>
      </c>
      <c r="P337" s="2">
        <v>100000</v>
      </c>
      <c r="Q337" s="2">
        <v>250000</v>
      </c>
      <c r="R337" s="3">
        <v>1.25</v>
      </c>
      <c r="S337" s="5">
        <f t="shared" si="90"/>
        <v>100</v>
      </c>
      <c r="T337" s="5">
        <v>15</v>
      </c>
      <c r="U337" s="5">
        <v>5</v>
      </c>
      <c r="V337" s="5">
        <v>20</v>
      </c>
      <c r="W337" s="5">
        <v>5</v>
      </c>
      <c r="X337" s="5">
        <v>15</v>
      </c>
      <c r="Y337" s="5">
        <v>10</v>
      </c>
      <c r="Z337" s="5">
        <v>5</v>
      </c>
      <c r="AA337" s="5">
        <v>10</v>
      </c>
      <c r="AB337" s="5">
        <v>5</v>
      </c>
      <c r="AC337" s="5">
        <v>5</v>
      </c>
      <c r="AD337" s="5">
        <v>0</v>
      </c>
      <c r="AE337" s="5">
        <v>5</v>
      </c>
      <c r="AF337" s="5">
        <v>0</v>
      </c>
      <c r="AG337" s="5"/>
      <c r="AH337" s="5">
        <v>0</v>
      </c>
      <c r="AI337" s="5"/>
      <c r="AJ337" s="5">
        <v>0</v>
      </c>
      <c r="AK337" s="5"/>
      <c r="AL337" s="11">
        <f t="shared" si="91"/>
        <v>25</v>
      </c>
      <c r="AM337" s="11">
        <f t="shared" si="92"/>
        <v>30</v>
      </c>
      <c r="AN337" s="11">
        <f t="shared" si="97"/>
        <v>100</v>
      </c>
      <c r="AO337" s="11">
        <v>70</v>
      </c>
      <c r="AP337" s="11">
        <v>0</v>
      </c>
      <c r="AQ337" s="11">
        <v>0</v>
      </c>
      <c r="AR337" s="11">
        <v>20</v>
      </c>
      <c r="AS337" s="11">
        <v>0</v>
      </c>
      <c r="AU337" s="11">
        <v>10</v>
      </c>
      <c r="AV337" s="11">
        <v>0</v>
      </c>
      <c r="AW337" s="11">
        <v>0</v>
      </c>
      <c r="AX337" s="11">
        <v>0</v>
      </c>
      <c r="AY337" s="11">
        <v>0</v>
      </c>
      <c r="AZ337" s="11">
        <v>0</v>
      </c>
      <c r="BB337" s="11">
        <v>0</v>
      </c>
      <c r="BD337" s="11">
        <v>0</v>
      </c>
      <c r="BF337" s="11">
        <f t="shared" si="93"/>
        <v>0</v>
      </c>
      <c r="BG337" s="11">
        <f t="shared" si="94"/>
        <v>0</v>
      </c>
      <c r="BH337" s="11">
        <f t="shared" si="95"/>
        <v>0</v>
      </c>
      <c r="BI337" s="11">
        <f t="shared" si="96"/>
        <v>0</v>
      </c>
      <c r="BL337" t="s">
        <v>586</v>
      </c>
    </row>
    <row r="338" spans="1:64" x14ac:dyDescent="0.25">
      <c r="A338">
        <v>2017</v>
      </c>
      <c r="B338" t="s">
        <v>315</v>
      </c>
      <c r="C338" s="1" t="s">
        <v>48</v>
      </c>
      <c r="D338" s="16">
        <v>52556</v>
      </c>
      <c r="E338" t="s">
        <v>255</v>
      </c>
      <c r="F338" t="s">
        <v>816</v>
      </c>
      <c r="G338" t="s">
        <v>224</v>
      </c>
      <c r="I338" t="s">
        <v>224</v>
      </c>
      <c r="J338">
        <v>2014</v>
      </c>
      <c r="K338">
        <f t="shared" si="98"/>
        <v>3</v>
      </c>
      <c r="L338" t="s">
        <v>738</v>
      </c>
      <c r="M338" t="s">
        <v>738</v>
      </c>
      <c r="N338" t="s">
        <v>746</v>
      </c>
      <c r="O338" s="2">
        <v>50000</v>
      </c>
      <c r="P338" s="2">
        <v>45000</v>
      </c>
      <c r="Q338" s="2">
        <v>77000</v>
      </c>
      <c r="R338" s="3">
        <v>1.54</v>
      </c>
      <c r="S338" s="5">
        <f t="shared" si="90"/>
        <v>100</v>
      </c>
      <c r="T338" s="5">
        <v>90</v>
      </c>
      <c r="U338" s="5">
        <v>1</v>
      </c>
      <c r="V338" s="5">
        <v>4</v>
      </c>
      <c r="W338" s="5">
        <v>0</v>
      </c>
      <c r="X338" s="5">
        <v>1</v>
      </c>
      <c r="Y338" s="5">
        <v>1</v>
      </c>
      <c r="Z338" s="5">
        <v>1</v>
      </c>
      <c r="AA338" s="5">
        <v>1</v>
      </c>
      <c r="AB338" s="5">
        <v>0</v>
      </c>
      <c r="AC338" s="5">
        <v>1</v>
      </c>
      <c r="AD338" s="5">
        <v>0</v>
      </c>
      <c r="AE338" s="5">
        <v>0</v>
      </c>
      <c r="AF338" s="5">
        <v>0</v>
      </c>
      <c r="AG338" s="5"/>
      <c r="AH338" s="5">
        <v>0</v>
      </c>
      <c r="AI338" s="5"/>
      <c r="AJ338" s="5">
        <v>0</v>
      </c>
      <c r="AK338" s="5"/>
      <c r="AL338" s="11">
        <f t="shared" si="91"/>
        <v>4</v>
      </c>
      <c r="AM338" s="11">
        <f t="shared" si="92"/>
        <v>3</v>
      </c>
      <c r="AN338" s="11">
        <f t="shared" si="97"/>
        <v>100</v>
      </c>
      <c r="AO338" s="11">
        <v>30</v>
      </c>
      <c r="AP338" s="11">
        <v>0</v>
      </c>
      <c r="AQ338" s="11">
        <v>30</v>
      </c>
      <c r="AR338" s="11">
        <v>5</v>
      </c>
      <c r="AS338" s="11">
        <v>0</v>
      </c>
      <c r="AU338" s="11">
        <v>0</v>
      </c>
      <c r="AV338" s="11">
        <v>0</v>
      </c>
      <c r="AW338" s="11">
        <v>0</v>
      </c>
      <c r="AX338" s="11">
        <v>30</v>
      </c>
      <c r="AY338" s="11">
        <v>5</v>
      </c>
      <c r="AZ338" s="11">
        <v>0</v>
      </c>
      <c r="BB338" s="11">
        <v>0</v>
      </c>
      <c r="BD338" s="11">
        <v>0</v>
      </c>
      <c r="BF338" s="11">
        <f t="shared" si="93"/>
        <v>30</v>
      </c>
      <c r="BG338" s="11">
        <f t="shared" si="94"/>
        <v>0</v>
      </c>
      <c r="BH338" s="11">
        <f t="shared" si="95"/>
        <v>35</v>
      </c>
      <c r="BI338" s="11">
        <f t="shared" si="96"/>
        <v>0</v>
      </c>
      <c r="BL338" t="s">
        <v>586</v>
      </c>
    </row>
    <row r="339" spans="1:64" x14ac:dyDescent="0.25">
      <c r="A339">
        <v>2017</v>
      </c>
      <c r="B339" t="s">
        <v>317</v>
      </c>
      <c r="C339" s="1" t="s">
        <v>19</v>
      </c>
      <c r="D339" s="17">
        <v>55113</v>
      </c>
      <c r="E339" t="s">
        <v>255</v>
      </c>
      <c r="F339" t="s">
        <v>816</v>
      </c>
      <c r="G339" t="s">
        <v>224</v>
      </c>
      <c r="I339" t="s">
        <v>224</v>
      </c>
      <c r="J339">
        <v>2014</v>
      </c>
      <c r="K339">
        <f t="shared" si="98"/>
        <v>3</v>
      </c>
      <c r="L339" t="s">
        <v>738</v>
      </c>
      <c r="M339" t="s">
        <v>738</v>
      </c>
      <c r="N339" t="s">
        <v>746</v>
      </c>
      <c r="O339" s="2">
        <v>571000</v>
      </c>
      <c r="P339" s="2">
        <v>161000</v>
      </c>
      <c r="Q339" s="2">
        <v>642889</v>
      </c>
      <c r="R339" s="3">
        <v>1.1259001751313484</v>
      </c>
      <c r="S339" s="5">
        <f t="shared" si="90"/>
        <v>100</v>
      </c>
      <c r="T339" s="5">
        <v>100</v>
      </c>
      <c r="U339" s="5">
        <v>0</v>
      </c>
      <c r="V339" s="5">
        <v>0</v>
      </c>
      <c r="W339" s="5">
        <v>0</v>
      </c>
      <c r="X339" s="5">
        <v>0</v>
      </c>
      <c r="Y339" s="5">
        <v>0</v>
      </c>
      <c r="Z339" s="5">
        <v>0</v>
      </c>
      <c r="AA339" s="5">
        <v>0</v>
      </c>
      <c r="AB339" s="5">
        <v>0</v>
      </c>
      <c r="AC339" s="5">
        <v>0</v>
      </c>
      <c r="AD339" s="5">
        <v>0</v>
      </c>
      <c r="AE339" s="5">
        <v>0</v>
      </c>
      <c r="AF339" s="5">
        <v>0</v>
      </c>
      <c r="AG339" s="5"/>
      <c r="AH339" s="5">
        <v>0</v>
      </c>
      <c r="AI339" s="5"/>
      <c r="AJ339" s="5">
        <v>0</v>
      </c>
      <c r="AK339" s="5"/>
      <c r="AL339" s="11">
        <f t="shared" si="91"/>
        <v>0</v>
      </c>
      <c r="AM339" s="11">
        <f t="shared" si="92"/>
        <v>0</v>
      </c>
      <c r="AN339" s="11">
        <f t="shared" si="97"/>
        <v>100</v>
      </c>
      <c r="AO339" s="11">
        <v>96.894409937888199</v>
      </c>
      <c r="AP339" s="11">
        <v>0</v>
      </c>
      <c r="AQ339" s="11">
        <v>0</v>
      </c>
      <c r="AR339" s="11">
        <v>1.2422360248447204</v>
      </c>
      <c r="AS339" s="11">
        <v>0</v>
      </c>
      <c r="AT339" s="11" t="s">
        <v>243</v>
      </c>
      <c r="AU339" s="11">
        <v>0</v>
      </c>
      <c r="AV339" s="11">
        <v>0</v>
      </c>
      <c r="AW339" s="11">
        <v>1.8633540372670807</v>
      </c>
      <c r="AX339" s="11">
        <v>0</v>
      </c>
      <c r="AY339" s="11">
        <v>0</v>
      </c>
      <c r="AZ339" s="11">
        <v>0</v>
      </c>
      <c r="BA339" s="11" t="s">
        <v>243</v>
      </c>
      <c r="BB339" s="11">
        <v>0</v>
      </c>
      <c r="BD339" s="11">
        <v>0</v>
      </c>
      <c r="BF339" s="11">
        <f t="shared" si="93"/>
        <v>0</v>
      </c>
      <c r="BG339" s="11">
        <f t="shared" si="94"/>
        <v>0</v>
      </c>
      <c r="BH339" s="11">
        <f t="shared" si="95"/>
        <v>1.8633540372670807</v>
      </c>
      <c r="BI339" s="11">
        <f t="shared" si="96"/>
        <v>0</v>
      </c>
      <c r="BL339" t="s">
        <v>586</v>
      </c>
    </row>
    <row r="340" spans="1:64" x14ac:dyDescent="0.25">
      <c r="A340">
        <v>2017</v>
      </c>
      <c r="B340" t="s">
        <v>360</v>
      </c>
      <c r="C340" s="1" t="s">
        <v>48</v>
      </c>
      <c r="D340" s="16">
        <v>50010</v>
      </c>
      <c r="E340" t="s">
        <v>255</v>
      </c>
      <c r="F340" t="s">
        <v>816</v>
      </c>
      <c r="G340" t="s">
        <v>230</v>
      </c>
      <c r="I340" t="s">
        <v>736</v>
      </c>
      <c r="J340">
        <v>2013</v>
      </c>
      <c r="K340">
        <f t="shared" si="98"/>
        <v>4</v>
      </c>
      <c r="L340" t="s">
        <v>738</v>
      </c>
      <c r="M340" t="s">
        <v>738</v>
      </c>
      <c r="N340" t="s">
        <v>744</v>
      </c>
      <c r="O340" s="2">
        <v>305000</v>
      </c>
      <c r="P340" s="2">
        <v>278000</v>
      </c>
      <c r="Q340" s="2">
        <v>440000</v>
      </c>
      <c r="R340" s="3">
        <v>1.4426229508196722</v>
      </c>
      <c r="S340" s="5">
        <f t="shared" si="90"/>
        <v>100</v>
      </c>
      <c r="T340" s="5">
        <v>0</v>
      </c>
      <c r="U340" s="5">
        <v>100</v>
      </c>
      <c r="V340" s="5">
        <v>0</v>
      </c>
      <c r="W340" s="5">
        <v>0</v>
      </c>
      <c r="X340" s="5">
        <v>0</v>
      </c>
      <c r="Y340" s="5">
        <v>0</v>
      </c>
      <c r="Z340" s="5">
        <v>0</v>
      </c>
      <c r="AA340" s="5">
        <v>0</v>
      </c>
      <c r="AB340" s="5">
        <v>0</v>
      </c>
      <c r="AC340" s="5">
        <v>0</v>
      </c>
      <c r="AD340" s="5">
        <v>0</v>
      </c>
      <c r="AE340" s="5">
        <v>0</v>
      </c>
      <c r="AF340" s="5">
        <v>0</v>
      </c>
      <c r="AG340" s="5"/>
      <c r="AH340" s="5">
        <v>0</v>
      </c>
      <c r="AI340" s="5"/>
      <c r="AJ340" s="5">
        <v>0</v>
      </c>
      <c r="AK340" s="5"/>
      <c r="AL340" s="11">
        <f t="shared" si="91"/>
        <v>0</v>
      </c>
      <c r="AM340" s="11">
        <f t="shared" si="92"/>
        <v>0</v>
      </c>
      <c r="AN340" s="11">
        <f t="shared" si="97"/>
        <v>99.999999999999986</v>
      </c>
      <c r="AO340" s="11">
        <v>0</v>
      </c>
      <c r="AP340" s="11">
        <v>25.68345323741007</v>
      </c>
      <c r="AQ340" s="11">
        <v>0</v>
      </c>
      <c r="AR340" s="11">
        <v>16.658992805755396</v>
      </c>
      <c r="AS340" s="11">
        <v>1.079136690647482</v>
      </c>
      <c r="AT340" s="11" t="s">
        <v>243</v>
      </c>
      <c r="AU340" s="11">
        <v>4.1366906474820144</v>
      </c>
      <c r="AV340" s="11">
        <v>0</v>
      </c>
      <c r="AW340" s="11">
        <v>0</v>
      </c>
      <c r="AX340" s="11">
        <v>16.608273381294964</v>
      </c>
      <c r="AY340" s="11">
        <v>3.0575539568345325</v>
      </c>
      <c r="AZ340" s="11">
        <v>1.2949640287769784</v>
      </c>
      <c r="BA340" s="11" t="s">
        <v>243</v>
      </c>
      <c r="BB340" s="11">
        <v>11.690647482014388</v>
      </c>
      <c r="BD340" s="11">
        <v>19.790287769784172</v>
      </c>
      <c r="BF340" s="11">
        <f t="shared" si="93"/>
        <v>25.68345323741007</v>
      </c>
      <c r="BG340" s="11">
        <f t="shared" si="94"/>
        <v>1.079136690647482</v>
      </c>
      <c r="BH340" s="11">
        <f t="shared" si="95"/>
        <v>20.960791366906474</v>
      </c>
      <c r="BI340" s="11">
        <f t="shared" si="96"/>
        <v>31.480935251798559</v>
      </c>
      <c r="BL340" t="s">
        <v>588</v>
      </c>
    </row>
    <row r="341" spans="1:64" x14ac:dyDescent="0.25">
      <c r="A341">
        <v>2017</v>
      </c>
      <c r="B341" t="s">
        <v>368</v>
      </c>
      <c r="C341" s="1" t="s">
        <v>43</v>
      </c>
      <c r="D341" s="14">
        <v>3576</v>
      </c>
      <c r="E341" t="s">
        <v>258</v>
      </c>
      <c r="F341" t="s">
        <v>817</v>
      </c>
      <c r="G341" t="s">
        <v>232</v>
      </c>
      <c r="I341" t="s">
        <v>736</v>
      </c>
      <c r="J341">
        <v>2013</v>
      </c>
      <c r="K341">
        <f t="shared" si="98"/>
        <v>4</v>
      </c>
      <c r="L341" t="s">
        <v>738</v>
      </c>
      <c r="M341" t="s">
        <v>738</v>
      </c>
      <c r="N341" t="s">
        <v>744</v>
      </c>
      <c r="O341" s="2">
        <v>134700</v>
      </c>
      <c r="P341" s="2">
        <v>124900</v>
      </c>
      <c r="Q341" s="2">
        <v>27185</v>
      </c>
      <c r="R341" s="3">
        <v>0.201818856718634</v>
      </c>
      <c r="S341" s="5">
        <f t="shared" si="90"/>
        <v>99.999999999999986</v>
      </c>
      <c r="T341" s="5">
        <v>36.457966373098479</v>
      </c>
      <c r="U341" s="5">
        <v>0</v>
      </c>
      <c r="V341" s="5">
        <v>51.526020816653315</v>
      </c>
      <c r="W341" s="5">
        <v>0</v>
      </c>
      <c r="X341" s="5">
        <v>0.80064051240992784</v>
      </c>
      <c r="Y341" s="5">
        <v>8.8462770216172935</v>
      </c>
      <c r="Z341" s="5">
        <v>0</v>
      </c>
      <c r="AA341" s="5">
        <v>0</v>
      </c>
      <c r="AB341" s="5">
        <v>0</v>
      </c>
      <c r="AC341" s="5">
        <v>1.0976781425140112</v>
      </c>
      <c r="AD341" s="5">
        <v>0</v>
      </c>
      <c r="AE341" s="5">
        <v>1.2714171337069655</v>
      </c>
      <c r="AF341" s="5">
        <v>0</v>
      </c>
      <c r="AG341" s="5"/>
      <c r="AH341" s="5">
        <v>0</v>
      </c>
      <c r="AI341" s="5"/>
      <c r="AJ341" s="5">
        <v>0</v>
      </c>
      <c r="AK341" s="5"/>
      <c r="AL341" s="11">
        <f t="shared" si="91"/>
        <v>51.526020816653315</v>
      </c>
      <c r="AM341" s="11">
        <f t="shared" si="92"/>
        <v>2.3690952762209765</v>
      </c>
      <c r="AN341" s="11">
        <f t="shared" si="97"/>
        <v>99.995372297838273</v>
      </c>
      <c r="AO341" s="11">
        <v>2.1032826261008806</v>
      </c>
      <c r="AP341" s="11">
        <v>0</v>
      </c>
      <c r="AQ341" s="11">
        <v>5.78</v>
      </c>
      <c r="AR341" s="11">
        <v>89.465972778222579</v>
      </c>
      <c r="AS341" s="11">
        <v>0</v>
      </c>
      <c r="AT341" s="11" t="s">
        <v>243</v>
      </c>
      <c r="AU341" s="11">
        <v>0</v>
      </c>
      <c r="AV341" s="11">
        <v>0</v>
      </c>
      <c r="AW341" s="11">
        <v>1.8847077662129701</v>
      </c>
      <c r="AX341" s="11">
        <v>0.35948759007205766</v>
      </c>
      <c r="AY341" s="11">
        <v>0.21617293835068055</v>
      </c>
      <c r="AZ341" s="11">
        <v>0</v>
      </c>
      <c r="BA341" s="11" t="s">
        <v>243</v>
      </c>
      <c r="BB341" s="11">
        <v>0.18574859887910328</v>
      </c>
      <c r="BD341" s="11">
        <v>0</v>
      </c>
      <c r="BF341" s="11">
        <f t="shared" si="93"/>
        <v>5.78</v>
      </c>
      <c r="BG341" s="11">
        <f t="shared" si="94"/>
        <v>0</v>
      </c>
      <c r="BH341" s="11">
        <f t="shared" si="95"/>
        <v>2.4603682946357082</v>
      </c>
      <c r="BI341" s="11">
        <f t="shared" si="96"/>
        <v>0.18574859887910328</v>
      </c>
      <c r="BL341" t="s">
        <v>586</v>
      </c>
    </row>
    <row r="342" spans="1:64" x14ac:dyDescent="0.25">
      <c r="A342">
        <v>2017</v>
      </c>
      <c r="B342" t="s">
        <v>282</v>
      </c>
      <c r="C342" s="1" t="s">
        <v>42</v>
      </c>
      <c r="D342" s="16">
        <v>15201</v>
      </c>
      <c r="E342" t="s">
        <v>261</v>
      </c>
      <c r="F342" t="s">
        <v>817</v>
      </c>
      <c r="G342" t="s">
        <v>226</v>
      </c>
      <c r="I342" t="s">
        <v>736</v>
      </c>
      <c r="J342">
        <v>2014</v>
      </c>
      <c r="K342">
        <f t="shared" si="98"/>
        <v>3</v>
      </c>
      <c r="L342" t="s">
        <v>738</v>
      </c>
      <c r="M342" t="s">
        <v>738</v>
      </c>
      <c r="N342" t="s">
        <v>744</v>
      </c>
      <c r="O342" s="2">
        <v>502405</v>
      </c>
      <c r="P342" s="2">
        <v>412393</v>
      </c>
      <c r="S342" s="5">
        <f t="shared" si="90"/>
        <v>99.999999999999986</v>
      </c>
      <c r="T342" s="5">
        <v>1.5519177095634501E-2</v>
      </c>
      <c r="U342" s="5">
        <v>1.7830079560031329</v>
      </c>
      <c r="V342" s="5">
        <v>0.16076897522508868</v>
      </c>
      <c r="W342" s="5">
        <v>0</v>
      </c>
      <c r="X342" s="5">
        <v>91.406498170434517</v>
      </c>
      <c r="Y342" s="5">
        <v>6.2612604966621648</v>
      </c>
      <c r="Z342" s="5">
        <v>0.96994856847715649</v>
      </c>
      <c r="AA342" s="5">
        <v>0</v>
      </c>
      <c r="AB342" s="5">
        <v>0</v>
      </c>
      <c r="AC342" s="5">
        <v>9.8360059457847253</v>
      </c>
      <c r="AD342" s="5">
        <v>0</v>
      </c>
      <c r="AE342" s="5">
        <v>0</v>
      </c>
      <c r="AF342" s="5">
        <v>0</v>
      </c>
      <c r="AG342" s="5"/>
      <c r="AH342" s="5">
        <v>0.86325422594466938</v>
      </c>
      <c r="AI342" s="5"/>
      <c r="AJ342" s="5">
        <v>-11.296263515627084</v>
      </c>
      <c r="AK342" s="5"/>
      <c r="AL342" s="11">
        <f t="shared" si="91"/>
        <v>0.16076897522508868</v>
      </c>
      <c r="AM342" s="11">
        <f t="shared" si="92"/>
        <v>0.37294522457946577</v>
      </c>
      <c r="AN342" s="11">
        <f t="shared" si="97"/>
        <v>0</v>
      </c>
      <c r="BF342" s="11"/>
      <c r="BG342" s="11"/>
      <c r="BH342" s="11"/>
      <c r="BI342" s="11"/>
    </row>
    <row r="343" spans="1:64" x14ac:dyDescent="0.25">
      <c r="A343">
        <v>2017</v>
      </c>
      <c r="B343" t="s">
        <v>266</v>
      </c>
      <c r="C343" s="1" t="s">
        <v>65</v>
      </c>
      <c r="D343" s="16">
        <v>10474</v>
      </c>
      <c r="E343" t="s">
        <v>261</v>
      </c>
      <c r="F343" t="s">
        <v>817</v>
      </c>
      <c r="G343" t="s">
        <v>224</v>
      </c>
      <c r="I343" t="s">
        <v>224</v>
      </c>
      <c r="J343">
        <v>2012</v>
      </c>
      <c r="K343">
        <f t="shared" si="98"/>
        <v>5</v>
      </c>
      <c r="L343" t="s">
        <v>738</v>
      </c>
      <c r="M343" t="s">
        <v>738</v>
      </c>
      <c r="N343" t="s">
        <v>746</v>
      </c>
      <c r="AL343" s="11"/>
      <c r="AM343" s="11"/>
      <c r="AN343" s="11">
        <f t="shared" si="97"/>
        <v>0</v>
      </c>
      <c r="BF343" s="11"/>
      <c r="BG343" s="11"/>
      <c r="BH343" s="11"/>
      <c r="BI343" s="11"/>
    </row>
    <row r="344" spans="1:64" x14ac:dyDescent="0.25">
      <c r="A344">
        <v>2017</v>
      </c>
      <c r="B344" t="s">
        <v>273</v>
      </c>
      <c r="C344" s="1" t="s">
        <v>53</v>
      </c>
      <c r="D344" s="16">
        <v>5701</v>
      </c>
      <c r="E344" t="s">
        <v>258</v>
      </c>
      <c r="F344" t="s">
        <v>817</v>
      </c>
      <c r="G344" t="s">
        <v>224</v>
      </c>
      <c r="I344" t="s">
        <v>224</v>
      </c>
      <c r="J344">
        <v>2012</v>
      </c>
      <c r="K344">
        <f t="shared" si="98"/>
        <v>5</v>
      </c>
      <c r="L344" t="s">
        <v>738</v>
      </c>
      <c r="M344" t="s">
        <v>738</v>
      </c>
      <c r="N344" t="s">
        <v>745</v>
      </c>
      <c r="AL344" s="11"/>
      <c r="AM344" s="11"/>
      <c r="AN344" s="11">
        <f t="shared" si="97"/>
        <v>0</v>
      </c>
      <c r="BF344" s="11"/>
      <c r="BG344" s="11"/>
      <c r="BH344" s="11"/>
      <c r="BI344" s="11"/>
    </row>
    <row r="345" spans="1:64" x14ac:dyDescent="0.25">
      <c r="A345">
        <v>2017</v>
      </c>
      <c r="B345" t="s">
        <v>314</v>
      </c>
      <c r="C345" s="1" t="s">
        <v>62</v>
      </c>
      <c r="D345" s="16">
        <v>98273</v>
      </c>
      <c r="E345" t="s">
        <v>253</v>
      </c>
      <c r="F345" t="s">
        <v>818</v>
      </c>
      <c r="G345" t="s">
        <v>227</v>
      </c>
      <c r="I345" t="s">
        <v>733</v>
      </c>
      <c r="J345">
        <v>2014</v>
      </c>
      <c r="K345">
        <f t="shared" si="98"/>
        <v>3</v>
      </c>
      <c r="L345" t="s">
        <v>738</v>
      </c>
      <c r="M345" t="s">
        <v>738</v>
      </c>
      <c r="N345" t="s">
        <v>744</v>
      </c>
      <c r="O345" s="2">
        <v>1122117</v>
      </c>
      <c r="P345" s="2">
        <v>894881</v>
      </c>
      <c r="Q345" s="2">
        <v>375325</v>
      </c>
      <c r="R345" s="3">
        <v>0.33447938138358119</v>
      </c>
      <c r="S345" s="5">
        <f>SUM(T345:AJ345)</f>
        <v>100</v>
      </c>
      <c r="T345" s="5">
        <v>72.004545855817696</v>
      </c>
      <c r="U345" s="5">
        <v>1.1618304556695249</v>
      </c>
      <c r="V345" s="5">
        <v>18.593533665370032</v>
      </c>
      <c r="W345" s="5">
        <v>0</v>
      </c>
      <c r="X345" s="5">
        <v>0</v>
      </c>
      <c r="Y345" s="5">
        <v>0</v>
      </c>
      <c r="Z345" s="5">
        <v>0.51928692194828141</v>
      </c>
      <c r="AA345" s="5">
        <v>5.9002258400837657E-2</v>
      </c>
      <c r="AB345" s="5">
        <v>0</v>
      </c>
      <c r="AC345" s="5">
        <v>7.1517888970712304E-2</v>
      </c>
      <c r="AD345" s="5">
        <v>0</v>
      </c>
      <c r="AE345" s="5">
        <v>0.10235997858933199</v>
      </c>
      <c r="AF345" s="5">
        <v>7.4879229752335785</v>
      </c>
      <c r="AG345" s="5"/>
      <c r="AH345" s="5">
        <v>0</v>
      </c>
      <c r="AI345" s="5"/>
      <c r="AJ345" s="5">
        <v>0</v>
      </c>
      <c r="AK345" s="5"/>
      <c r="AL345" s="11">
        <f>V345+W345</f>
        <v>18.593533665370032</v>
      </c>
      <c r="AM345" s="11">
        <f>SUM(Z345:AF345)+AH345+AJ345</f>
        <v>8.2400900231427414</v>
      </c>
      <c r="AN345" s="11">
        <f t="shared" si="97"/>
        <v>0</v>
      </c>
      <c r="BF345" s="11"/>
      <c r="BG345" s="11"/>
      <c r="BH345" s="11"/>
      <c r="BI345" s="11"/>
      <c r="BL345" t="s">
        <v>587</v>
      </c>
    </row>
    <row r="346" spans="1:64" x14ac:dyDescent="0.25">
      <c r="A346">
        <v>2017</v>
      </c>
      <c r="B346" t="s">
        <v>267</v>
      </c>
      <c r="C346" s="1" t="s">
        <v>99</v>
      </c>
      <c r="D346" s="16">
        <v>26260</v>
      </c>
      <c r="E346" t="s">
        <v>260</v>
      </c>
      <c r="F346" t="s">
        <v>819</v>
      </c>
      <c r="G346" t="s">
        <v>224</v>
      </c>
      <c r="I346" t="s">
        <v>224</v>
      </c>
      <c r="J346">
        <v>2013</v>
      </c>
      <c r="K346">
        <f t="shared" si="98"/>
        <v>4</v>
      </c>
      <c r="L346" t="s">
        <v>738</v>
      </c>
      <c r="M346" t="s">
        <v>738</v>
      </c>
      <c r="N346" t="s">
        <v>746</v>
      </c>
      <c r="AL346" s="11"/>
      <c r="AM346" s="11"/>
      <c r="AN346" s="11">
        <f t="shared" si="97"/>
        <v>0</v>
      </c>
      <c r="BF346" s="11"/>
      <c r="BG346" s="11"/>
      <c r="BH346" s="11"/>
      <c r="BI346" s="11"/>
    </row>
    <row r="347" spans="1:64" x14ac:dyDescent="0.25">
      <c r="A347">
        <v>2017</v>
      </c>
      <c r="B347" t="s">
        <v>272</v>
      </c>
      <c r="C347" s="1" t="s">
        <v>99</v>
      </c>
      <c r="D347" s="16">
        <v>25704</v>
      </c>
      <c r="E347" t="s">
        <v>260</v>
      </c>
      <c r="F347" t="s">
        <v>819</v>
      </c>
      <c r="G347" t="s">
        <v>224</v>
      </c>
      <c r="I347" t="s">
        <v>224</v>
      </c>
      <c r="J347">
        <v>2012</v>
      </c>
      <c r="K347">
        <f t="shared" si="98"/>
        <v>5</v>
      </c>
      <c r="L347" t="s">
        <v>738</v>
      </c>
      <c r="M347" t="s">
        <v>738</v>
      </c>
      <c r="N347" t="s">
        <v>745</v>
      </c>
      <c r="AL347" s="11"/>
      <c r="AM347" s="11"/>
      <c r="AN347" s="11">
        <f t="shared" si="97"/>
        <v>0</v>
      </c>
      <c r="BF347" s="11"/>
      <c r="BG347" s="11"/>
      <c r="BH347" s="11"/>
      <c r="BI347" s="11"/>
    </row>
    <row r="348" spans="1:64" x14ac:dyDescent="0.25">
      <c r="A348">
        <v>2017</v>
      </c>
      <c r="B348" t="s">
        <v>305</v>
      </c>
      <c r="C348" s="1" t="s">
        <v>23</v>
      </c>
      <c r="D348" s="16">
        <v>63090</v>
      </c>
      <c r="E348" t="s">
        <v>255</v>
      </c>
      <c r="F348" t="s">
        <v>816</v>
      </c>
      <c r="G348" t="s">
        <v>226</v>
      </c>
      <c r="I348" t="s">
        <v>736</v>
      </c>
      <c r="J348">
        <v>2014</v>
      </c>
      <c r="K348">
        <f t="shared" si="98"/>
        <v>3</v>
      </c>
      <c r="L348" t="s">
        <v>738</v>
      </c>
      <c r="M348" t="s">
        <v>738</v>
      </c>
      <c r="N348" t="s">
        <v>746</v>
      </c>
      <c r="AL348" s="11"/>
      <c r="AM348" s="11"/>
      <c r="AN348" s="11">
        <f t="shared" si="97"/>
        <v>0</v>
      </c>
      <c r="BF348" s="11"/>
      <c r="BG348" s="11"/>
      <c r="BH348" s="11"/>
      <c r="BI348" s="11"/>
      <c r="BL348" t="s">
        <v>587</v>
      </c>
    </row>
    <row r="349" spans="1:64" x14ac:dyDescent="0.25">
      <c r="A349">
        <v>2017</v>
      </c>
      <c r="B349" t="s">
        <v>347</v>
      </c>
      <c r="C349" s="1" t="s">
        <v>21</v>
      </c>
      <c r="D349" s="16">
        <v>27702</v>
      </c>
      <c r="E349" t="s">
        <v>260</v>
      </c>
      <c r="F349" t="s">
        <v>819</v>
      </c>
      <c r="G349" t="s">
        <v>230</v>
      </c>
      <c r="I349" t="s">
        <v>736</v>
      </c>
      <c r="J349">
        <v>2010</v>
      </c>
      <c r="K349">
        <f t="shared" si="98"/>
        <v>7</v>
      </c>
      <c r="L349" t="s">
        <v>739</v>
      </c>
      <c r="M349" t="s">
        <v>739</v>
      </c>
      <c r="N349" t="s">
        <v>746</v>
      </c>
      <c r="O349" s="2">
        <v>2082090</v>
      </c>
      <c r="P349" s="2">
        <v>1939335</v>
      </c>
      <c r="Q349" s="2">
        <v>1936715</v>
      </c>
      <c r="R349" s="3">
        <v>0.93017833042759923</v>
      </c>
      <c r="S349" s="5">
        <f t="shared" ref="S349:S371" si="99">SUM(T349:AJ349)</f>
        <v>100</v>
      </c>
      <c r="T349" s="5">
        <v>0</v>
      </c>
      <c r="U349" s="5">
        <v>0</v>
      </c>
      <c r="V349" s="5">
        <v>100</v>
      </c>
      <c r="W349" s="5">
        <v>0</v>
      </c>
      <c r="X349" s="5">
        <v>0</v>
      </c>
      <c r="Y349" s="5">
        <v>0</v>
      </c>
      <c r="Z349" s="5">
        <v>0</v>
      </c>
      <c r="AA349" s="5">
        <v>0</v>
      </c>
      <c r="AB349" s="5">
        <v>0</v>
      </c>
      <c r="AC349" s="5">
        <v>0</v>
      </c>
      <c r="AD349" s="5">
        <v>0</v>
      </c>
      <c r="AE349" s="5">
        <v>0</v>
      </c>
      <c r="AF349" s="5">
        <v>0</v>
      </c>
      <c r="AG349" s="5"/>
      <c r="AH349" s="5">
        <v>0</v>
      </c>
      <c r="AI349" s="5"/>
      <c r="AJ349" s="5">
        <v>0</v>
      </c>
      <c r="AK349" s="5"/>
      <c r="AL349" s="11">
        <f t="shared" ref="AL349:AL371" si="100">V349+W349</f>
        <v>100</v>
      </c>
      <c r="AM349" s="11">
        <f t="shared" ref="AM349:AM371" si="101">SUM(Z349:AF349)+AH349+AJ349</f>
        <v>0</v>
      </c>
      <c r="AN349" s="11">
        <f t="shared" si="97"/>
        <v>100.30000000000001</v>
      </c>
      <c r="AO349" s="11">
        <v>1.1000000000000001</v>
      </c>
      <c r="AP349" s="11">
        <v>0</v>
      </c>
      <c r="AQ349" s="11">
        <v>0</v>
      </c>
      <c r="AR349" s="11">
        <v>58.7</v>
      </c>
      <c r="AS349" s="11">
        <v>0</v>
      </c>
      <c r="AU349" s="11">
        <v>0</v>
      </c>
      <c r="AV349" s="11">
        <v>0.8</v>
      </c>
      <c r="AW349" s="11">
        <v>0.2</v>
      </c>
      <c r="AX349" s="11">
        <v>0.7</v>
      </c>
      <c r="AY349" s="11">
        <v>0.3</v>
      </c>
      <c r="AZ349" s="11">
        <v>0.1</v>
      </c>
      <c r="BB349" s="11">
        <v>7.4</v>
      </c>
      <c r="BD349" s="11">
        <v>31</v>
      </c>
      <c r="BE349" t="s">
        <v>787</v>
      </c>
      <c r="BF349" s="11">
        <f t="shared" ref="BF349:BF379" si="102">SUM(AP349:AQ349)</f>
        <v>0</v>
      </c>
      <c r="BG349" s="11">
        <f t="shared" ref="BG349:BG379" si="103">SUM(AS349:AT349)</f>
        <v>0</v>
      </c>
      <c r="BH349" s="11">
        <f t="shared" ref="BH349:BH379" si="104">SUM(AV349:BA349)</f>
        <v>2.1</v>
      </c>
      <c r="BI349" s="11">
        <f t="shared" ref="BI349:BI379" si="105">SUM(BB349+BD349)</f>
        <v>38.4</v>
      </c>
      <c r="BL349" t="s">
        <v>587</v>
      </c>
    </row>
    <row r="350" spans="1:64" x14ac:dyDescent="0.25">
      <c r="A350">
        <v>2017</v>
      </c>
      <c r="B350" t="s">
        <v>383</v>
      </c>
      <c r="C350" s="1" t="s">
        <v>42</v>
      </c>
      <c r="D350" s="16">
        <v>19134</v>
      </c>
      <c r="E350" t="s">
        <v>261</v>
      </c>
      <c r="F350" t="s">
        <v>817</v>
      </c>
      <c r="G350" t="s">
        <v>224</v>
      </c>
      <c r="I350" t="s">
        <v>224</v>
      </c>
      <c r="J350">
        <v>2008</v>
      </c>
      <c r="K350">
        <f t="shared" si="98"/>
        <v>9</v>
      </c>
      <c r="L350" t="s">
        <v>739</v>
      </c>
      <c r="M350" t="s">
        <v>739</v>
      </c>
      <c r="N350" t="s">
        <v>744</v>
      </c>
      <c r="O350" s="2">
        <v>4351509</v>
      </c>
      <c r="P350" s="2">
        <v>3523652</v>
      </c>
      <c r="Q350" s="2">
        <v>4417520</v>
      </c>
      <c r="R350" s="3">
        <v>1.0151696802189769</v>
      </c>
      <c r="S350" s="5">
        <f t="shared" si="99"/>
        <v>100</v>
      </c>
      <c r="T350" s="5">
        <v>44</v>
      </c>
      <c r="U350" s="5">
        <v>4.68</v>
      </c>
      <c r="V350" s="5">
        <v>20.059999999999999</v>
      </c>
      <c r="W350" s="5">
        <v>0.59</v>
      </c>
      <c r="X350" s="5">
        <v>15.62</v>
      </c>
      <c r="Y350" s="5">
        <v>7.47</v>
      </c>
      <c r="Z350" s="5">
        <v>0.41</v>
      </c>
      <c r="AA350" s="5">
        <v>0.54</v>
      </c>
      <c r="AB350" s="5">
        <v>0</v>
      </c>
      <c r="AC350" s="5">
        <v>6.14</v>
      </c>
      <c r="AD350" s="5">
        <v>0</v>
      </c>
      <c r="AE350" s="5">
        <v>0</v>
      </c>
      <c r="AF350" s="5">
        <v>0</v>
      </c>
      <c r="AG350" s="5"/>
      <c r="AH350" s="5">
        <v>0</v>
      </c>
      <c r="AI350" s="5"/>
      <c r="AJ350" s="5">
        <v>0.49</v>
      </c>
      <c r="AK350" s="5"/>
      <c r="AL350" s="11">
        <f t="shared" si="100"/>
        <v>20.65</v>
      </c>
      <c r="AM350" s="11">
        <f t="shared" si="101"/>
        <v>7.58</v>
      </c>
      <c r="AN350" s="11">
        <f t="shared" si="97"/>
        <v>100.00406823375296</v>
      </c>
      <c r="AO350" s="11">
        <v>17.772271495596044</v>
      </c>
      <c r="AP350" s="11">
        <v>0</v>
      </c>
      <c r="AQ350" s="11">
        <v>18.52</v>
      </c>
      <c r="AR350" s="11">
        <v>17.863455301488344</v>
      </c>
      <c r="AS350" s="11">
        <v>3.5210344267822138</v>
      </c>
      <c r="AU350" s="11">
        <v>0.5861248500135654</v>
      </c>
      <c r="AV350" s="11">
        <v>0</v>
      </c>
      <c r="AW350" s="11">
        <v>17.819779024716404</v>
      </c>
      <c r="AX350" s="11">
        <v>14.685871363006337</v>
      </c>
      <c r="AY350" s="11">
        <v>6.0927412809210439</v>
      </c>
      <c r="AZ350" s="11">
        <v>0</v>
      </c>
      <c r="BA350" s="11" t="s">
        <v>243</v>
      </c>
      <c r="BB350" s="11">
        <v>2.887089871531014</v>
      </c>
      <c r="BD350" s="11">
        <v>0.25570061969797242</v>
      </c>
      <c r="BF350" s="11">
        <f t="shared" si="102"/>
        <v>18.52</v>
      </c>
      <c r="BG350" s="11">
        <f t="shared" si="103"/>
        <v>3.5210344267822138</v>
      </c>
      <c r="BH350" s="11">
        <f t="shared" si="104"/>
        <v>38.598391668643785</v>
      </c>
      <c r="BI350" s="11">
        <f t="shared" si="105"/>
        <v>3.1427904912289866</v>
      </c>
      <c r="BL350" t="s">
        <v>588</v>
      </c>
    </row>
    <row r="351" spans="1:64" x14ac:dyDescent="0.25">
      <c r="A351">
        <v>2017</v>
      </c>
      <c r="B351" t="s">
        <v>384</v>
      </c>
      <c r="C351" s="1" t="s">
        <v>83</v>
      </c>
      <c r="D351" s="16">
        <v>96720</v>
      </c>
      <c r="E351" t="s">
        <v>253</v>
      </c>
      <c r="F351" t="s">
        <v>818</v>
      </c>
      <c r="G351" t="s">
        <v>224</v>
      </c>
      <c r="I351" t="s">
        <v>224</v>
      </c>
      <c r="J351">
        <v>2007</v>
      </c>
      <c r="K351">
        <f t="shared" si="98"/>
        <v>10</v>
      </c>
      <c r="L351" t="s">
        <v>739</v>
      </c>
      <c r="M351" t="s">
        <v>739</v>
      </c>
      <c r="N351" t="s">
        <v>746</v>
      </c>
      <c r="O351" s="2">
        <v>380662</v>
      </c>
      <c r="P351" s="2">
        <v>88183</v>
      </c>
      <c r="Q351" s="2">
        <v>88183</v>
      </c>
      <c r="R351" s="3">
        <v>0.23165695551434082</v>
      </c>
      <c r="S351" s="5">
        <f t="shared" si="99"/>
        <v>100</v>
      </c>
      <c r="T351" s="5">
        <v>100</v>
      </c>
      <c r="U351" s="5">
        <v>0</v>
      </c>
      <c r="V351" s="5">
        <v>0</v>
      </c>
      <c r="W351" s="5">
        <v>0</v>
      </c>
      <c r="X351" s="5">
        <v>0</v>
      </c>
      <c r="Y351" s="5">
        <v>0</v>
      </c>
      <c r="Z351" s="5">
        <v>0</v>
      </c>
      <c r="AA351" s="5">
        <v>0</v>
      </c>
      <c r="AB351" s="5">
        <v>0</v>
      </c>
      <c r="AC351" s="5">
        <v>0</v>
      </c>
      <c r="AD351" s="5">
        <v>0</v>
      </c>
      <c r="AE351" s="5">
        <v>0</v>
      </c>
      <c r="AF351" s="5">
        <v>0</v>
      </c>
      <c r="AG351" s="5"/>
      <c r="AH351" s="5">
        <v>0</v>
      </c>
      <c r="AI351" s="5"/>
      <c r="AJ351" s="5">
        <v>0</v>
      </c>
      <c r="AK351" s="5"/>
      <c r="AL351" s="11">
        <f t="shared" si="100"/>
        <v>0</v>
      </c>
      <c r="AM351" s="11">
        <f t="shared" si="101"/>
        <v>0</v>
      </c>
      <c r="AN351" s="11">
        <f t="shared" si="97"/>
        <v>100.00000000000001</v>
      </c>
      <c r="AO351" s="11">
        <v>96.509531315559698</v>
      </c>
      <c r="AP351" s="11">
        <v>0</v>
      </c>
      <c r="AQ351" s="11">
        <v>0</v>
      </c>
      <c r="AR351" s="11">
        <v>0</v>
      </c>
      <c r="AS351" s="11">
        <v>3.4904686844403114</v>
      </c>
      <c r="AU351" s="11">
        <v>0</v>
      </c>
      <c r="AV351" s="11">
        <v>0</v>
      </c>
      <c r="AW351" s="11">
        <v>0</v>
      </c>
      <c r="AX351" s="11">
        <v>0</v>
      </c>
      <c r="AY351" s="11">
        <v>0</v>
      </c>
      <c r="AZ351" s="11">
        <v>0</v>
      </c>
      <c r="BA351" s="11" t="s">
        <v>243</v>
      </c>
      <c r="BB351" s="11">
        <v>0</v>
      </c>
      <c r="BD351" s="11">
        <v>0</v>
      </c>
      <c r="BF351" s="11">
        <f t="shared" si="102"/>
        <v>0</v>
      </c>
      <c r="BG351" s="11">
        <f t="shared" si="103"/>
        <v>3.4904686844403114</v>
      </c>
      <c r="BH351" s="11">
        <f t="shared" si="104"/>
        <v>0</v>
      </c>
      <c r="BI351" s="11">
        <f t="shared" si="105"/>
        <v>0</v>
      </c>
      <c r="BL351" t="s">
        <v>586</v>
      </c>
    </row>
    <row r="352" spans="1:64" x14ac:dyDescent="0.25">
      <c r="A352">
        <v>2017</v>
      </c>
      <c r="B352" t="s">
        <v>346</v>
      </c>
      <c r="C352" s="1" t="s">
        <v>59</v>
      </c>
      <c r="D352" s="16">
        <v>54665</v>
      </c>
      <c r="E352" t="s">
        <v>257</v>
      </c>
      <c r="F352" t="s">
        <v>816</v>
      </c>
      <c r="G352" t="s">
        <v>242</v>
      </c>
      <c r="I352" t="s">
        <v>242</v>
      </c>
      <c r="J352">
        <v>2010</v>
      </c>
      <c r="K352">
        <f t="shared" si="98"/>
        <v>7</v>
      </c>
      <c r="L352" t="s">
        <v>739</v>
      </c>
      <c r="M352" t="s">
        <v>739</v>
      </c>
      <c r="N352" t="s">
        <v>744</v>
      </c>
      <c r="O352" s="2">
        <v>603806</v>
      </c>
      <c r="P352" s="2">
        <v>502658</v>
      </c>
      <c r="Q352" s="2">
        <v>189589</v>
      </c>
      <c r="R352" s="3">
        <v>0.31398992391595976</v>
      </c>
      <c r="S352" s="5">
        <f t="shared" si="99"/>
        <v>100</v>
      </c>
      <c r="T352" s="5">
        <v>25.225899120276608</v>
      </c>
      <c r="U352" s="5">
        <v>31.300605978617668</v>
      </c>
      <c r="V352" s="5">
        <v>18.018414110588115</v>
      </c>
      <c r="W352" s="5">
        <v>0</v>
      </c>
      <c r="X352" s="5">
        <v>6.8241229623322424</v>
      </c>
      <c r="Y352" s="5">
        <v>4.5319083750780846</v>
      </c>
      <c r="Z352" s="5">
        <v>0</v>
      </c>
      <c r="AA352" s="5">
        <v>0</v>
      </c>
      <c r="AB352" s="5">
        <v>4.5319083750780846</v>
      </c>
      <c r="AC352" s="5">
        <v>9.5671410780291968</v>
      </c>
      <c r="AD352" s="5">
        <v>0</v>
      </c>
      <c r="AE352" s="5">
        <v>0</v>
      </c>
      <c r="AF352" s="5">
        <v>0</v>
      </c>
      <c r="AG352" s="5"/>
      <c r="AH352" s="5">
        <v>0</v>
      </c>
      <c r="AI352" s="5"/>
      <c r="AJ352" s="5">
        <v>0</v>
      </c>
      <c r="AK352" s="5"/>
      <c r="AL352" s="11">
        <f t="shared" si="100"/>
        <v>18.018414110588115</v>
      </c>
      <c r="AM352" s="11">
        <f t="shared" si="101"/>
        <v>14.099049453107281</v>
      </c>
      <c r="AN352" s="11">
        <f t="shared" si="97"/>
        <v>100</v>
      </c>
      <c r="AO352" s="11">
        <v>5</v>
      </c>
      <c r="AP352" s="11">
        <v>0</v>
      </c>
      <c r="AQ352" s="11">
        <v>0</v>
      </c>
      <c r="AR352" s="11">
        <v>0</v>
      </c>
      <c r="AS352" s="11">
        <v>95</v>
      </c>
      <c r="AU352" s="11">
        <v>0</v>
      </c>
      <c r="AV352" s="11">
        <v>0</v>
      </c>
      <c r="AW352" s="11">
        <v>0</v>
      </c>
      <c r="AX352" s="11">
        <v>0</v>
      </c>
      <c r="AY352" s="11">
        <v>0</v>
      </c>
      <c r="AZ352" s="11">
        <v>0</v>
      </c>
      <c r="BB352" s="11">
        <v>0</v>
      </c>
      <c r="BD352" s="11">
        <v>0</v>
      </c>
      <c r="BF352" s="11">
        <f t="shared" si="102"/>
        <v>0</v>
      </c>
      <c r="BG352" s="11">
        <f t="shared" si="103"/>
        <v>95</v>
      </c>
      <c r="BH352" s="11">
        <f t="shared" si="104"/>
        <v>0</v>
      </c>
      <c r="BI352" s="11">
        <f t="shared" si="105"/>
        <v>0</v>
      </c>
      <c r="BL352" t="s">
        <v>586</v>
      </c>
    </row>
    <row r="353" spans="1:64" x14ac:dyDescent="0.25">
      <c r="A353">
        <v>2017</v>
      </c>
      <c r="B353" t="s">
        <v>294</v>
      </c>
      <c r="C353" s="1" t="s">
        <v>80</v>
      </c>
      <c r="D353" s="16">
        <v>44691</v>
      </c>
      <c r="E353" t="s">
        <v>257</v>
      </c>
      <c r="F353" t="s">
        <v>816</v>
      </c>
      <c r="G353" t="s">
        <v>234</v>
      </c>
      <c r="I353" t="s">
        <v>733</v>
      </c>
      <c r="J353">
        <v>2009</v>
      </c>
      <c r="K353">
        <f t="shared" si="98"/>
        <v>8</v>
      </c>
      <c r="L353" t="s">
        <v>739</v>
      </c>
      <c r="M353" t="s">
        <v>739</v>
      </c>
      <c r="N353" t="s">
        <v>745</v>
      </c>
      <c r="O353" s="2">
        <v>670000</v>
      </c>
      <c r="P353" s="2">
        <v>500000</v>
      </c>
      <c r="Q353" s="2">
        <v>100000</v>
      </c>
      <c r="R353" s="3">
        <v>0.14925373134328357</v>
      </c>
      <c r="S353" s="5">
        <f t="shared" si="99"/>
        <v>100</v>
      </c>
      <c r="T353" s="5">
        <v>20</v>
      </c>
      <c r="U353" s="5">
        <v>0</v>
      </c>
      <c r="V353" s="5">
        <v>20</v>
      </c>
      <c r="W353" s="5">
        <v>0</v>
      </c>
      <c r="X353" s="5">
        <v>15</v>
      </c>
      <c r="Y353" s="5">
        <v>5</v>
      </c>
      <c r="Z353" s="5">
        <v>2</v>
      </c>
      <c r="AA353" s="5">
        <v>20</v>
      </c>
      <c r="AB353" s="5">
        <v>3</v>
      </c>
      <c r="AC353" s="5">
        <v>5</v>
      </c>
      <c r="AD353" s="5">
        <v>0</v>
      </c>
      <c r="AE353" s="5">
        <v>10</v>
      </c>
      <c r="AF353" s="5">
        <v>0</v>
      </c>
      <c r="AG353" s="5"/>
      <c r="AH353" s="5">
        <v>0</v>
      </c>
      <c r="AI353" s="5"/>
      <c r="AJ353" s="5">
        <v>0</v>
      </c>
      <c r="AK353" s="5"/>
      <c r="AL353" s="11">
        <f t="shared" si="100"/>
        <v>20</v>
      </c>
      <c r="AM353" s="11">
        <f t="shared" si="101"/>
        <v>40</v>
      </c>
      <c r="AN353" s="11">
        <f t="shared" si="97"/>
        <v>100</v>
      </c>
      <c r="AO353" s="11">
        <v>100</v>
      </c>
      <c r="AP353" s="11">
        <v>0</v>
      </c>
      <c r="AQ353" s="11">
        <v>0</v>
      </c>
      <c r="AR353" s="11">
        <v>0</v>
      </c>
      <c r="AS353" s="11">
        <v>0</v>
      </c>
      <c r="AU353" s="11">
        <v>0</v>
      </c>
      <c r="AV353" s="11">
        <v>0</v>
      </c>
      <c r="AW353" s="11">
        <v>0</v>
      </c>
      <c r="AX353" s="11">
        <v>0</v>
      </c>
      <c r="AY353" s="11">
        <v>0</v>
      </c>
      <c r="AZ353" s="11">
        <v>0</v>
      </c>
      <c r="BB353" s="11">
        <v>0</v>
      </c>
      <c r="BD353" s="11">
        <v>0</v>
      </c>
      <c r="BF353" s="11">
        <f t="shared" si="102"/>
        <v>0</v>
      </c>
      <c r="BG353" s="11">
        <f t="shared" si="103"/>
        <v>0</v>
      </c>
      <c r="BH353" s="11">
        <f t="shared" si="104"/>
        <v>0</v>
      </c>
      <c r="BI353" s="11">
        <f t="shared" si="105"/>
        <v>0</v>
      </c>
    </row>
    <row r="354" spans="1:64" x14ac:dyDescent="0.25">
      <c r="A354">
        <v>2017</v>
      </c>
      <c r="B354" t="s">
        <v>339</v>
      </c>
      <c r="C354" s="1" t="s">
        <v>80</v>
      </c>
      <c r="D354" s="16">
        <v>45133</v>
      </c>
      <c r="E354" t="s">
        <v>257</v>
      </c>
      <c r="F354" t="s">
        <v>816</v>
      </c>
      <c r="G354" t="s">
        <v>230</v>
      </c>
      <c r="I354" t="s">
        <v>736</v>
      </c>
      <c r="J354">
        <v>2010</v>
      </c>
      <c r="K354">
        <f t="shared" si="98"/>
        <v>7</v>
      </c>
      <c r="L354" t="s">
        <v>739</v>
      </c>
      <c r="M354" t="s">
        <v>739</v>
      </c>
      <c r="N354" t="s">
        <v>746</v>
      </c>
      <c r="O354" s="2">
        <v>15000</v>
      </c>
      <c r="P354" s="2">
        <v>150000</v>
      </c>
      <c r="Q354" s="2">
        <v>100000</v>
      </c>
      <c r="R354" s="3">
        <v>6.666666666666667</v>
      </c>
      <c r="S354" s="5">
        <f t="shared" si="99"/>
        <v>100</v>
      </c>
      <c r="T354" s="5">
        <v>85</v>
      </c>
      <c r="U354" s="5">
        <v>0</v>
      </c>
      <c r="V354" s="5">
        <v>1</v>
      </c>
      <c r="W354" s="5">
        <v>0</v>
      </c>
      <c r="X354" s="5">
        <v>1</v>
      </c>
      <c r="Y354" s="5">
        <v>7</v>
      </c>
      <c r="Z354" s="5">
        <v>0</v>
      </c>
      <c r="AA354" s="5">
        <v>1</v>
      </c>
      <c r="AB354" s="5">
        <v>0</v>
      </c>
      <c r="AC354" s="5">
        <v>5</v>
      </c>
      <c r="AD354" s="5">
        <v>0</v>
      </c>
      <c r="AE354" s="5">
        <v>0</v>
      </c>
      <c r="AF354" s="5">
        <v>0</v>
      </c>
      <c r="AG354" s="5"/>
      <c r="AH354" s="5">
        <v>0</v>
      </c>
      <c r="AI354" s="5"/>
      <c r="AJ354" s="5">
        <v>0</v>
      </c>
      <c r="AK354" s="5"/>
      <c r="AL354" s="11">
        <f t="shared" si="100"/>
        <v>1</v>
      </c>
      <c r="AM354" s="11">
        <f t="shared" si="101"/>
        <v>6</v>
      </c>
      <c r="AN354" s="11">
        <f t="shared" si="97"/>
        <v>100</v>
      </c>
      <c r="AO354" s="11">
        <v>70</v>
      </c>
      <c r="AP354" s="11">
        <v>0</v>
      </c>
      <c r="AQ354" s="11">
        <v>0</v>
      </c>
      <c r="AR354" s="11">
        <v>28</v>
      </c>
      <c r="AS354" s="11">
        <v>1</v>
      </c>
      <c r="AU354" s="11">
        <v>0</v>
      </c>
      <c r="AV354" s="11">
        <v>0</v>
      </c>
      <c r="AW354" s="11">
        <v>0</v>
      </c>
      <c r="AX354" s="11">
        <v>0</v>
      </c>
      <c r="AY354" s="11">
        <v>0</v>
      </c>
      <c r="AZ354" s="11">
        <v>0</v>
      </c>
      <c r="BB354" s="11">
        <v>0</v>
      </c>
      <c r="BD354" s="11">
        <v>1</v>
      </c>
      <c r="BE354" t="s">
        <v>787</v>
      </c>
      <c r="BF354" s="11">
        <f t="shared" si="102"/>
        <v>0</v>
      </c>
      <c r="BG354" s="11">
        <f t="shared" si="103"/>
        <v>1</v>
      </c>
      <c r="BH354" s="11">
        <f t="shared" si="104"/>
        <v>0</v>
      </c>
      <c r="BI354" s="11">
        <f t="shared" si="105"/>
        <v>1</v>
      </c>
      <c r="BL354" t="s">
        <v>588</v>
      </c>
    </row>
    <row r="355" spans="1:64" x14ac:dyDescent="0.25">
      <c r="A355">
        <v>2017</v>
      </c>
      <c r="B355" t="s">
        <v>388</v>
      </c>
      <c r="C355" s="1" t="s">
        <v>217</v>
      </c>
      <c r="D355" s="12"/>
      <c r="E355" t="s">
        <v>734</v>
      </c>
      <c r="F355" t="s">
        <v>819</v>
      </c>
      <c r="G355" t="s">
        <v>224</v>
      </c>
      <c r="I355" t="s">
        <v>224</v>
      </c>
      <c r="J355">
        <v>2011</v>
      </c>
      <c r="K355">
        <f t="shared" si="98"/>
        <v>6</v>
      </c>
      <c r="L355" t="s">
        <v>739</v>
      </c>
      <c r="M355" t="s">
        <v>739</v>
      </c>
      <c r="N355" t="s">
        <v>744</v>
      </c>
      <c r="O355" s="2">
        <v>257908</v>
      </c>
      <c r="P355" s="2">
        <v>257908</v>
      </c>
      <c r="Q355" s="2">
        <v>332122</v>
      </c>
      <c r="R355" s="3">
        <v>1.2877537726631201</v>
      </c>
      <c r="S355" s="5">
        <f t="shared" si="99"/>
        <v>100</v>
      </c>
      <c r="T355" s="5">
        <v>68.542270887293142</v>
      </c>
      <c r="U355" s="5">
        <v>1.3756843525598277</v>
      </c>
      <c r="V355" s="5">
        <v>6.4061603362439321</v>
      </c>
      <c r="W355" s="5">
        <v>0</v>
      </c>
      <c r="X355" s="5">
        <v>0</v>
      </c>
      <c r="Y355" s="5">
        <v>15.329109604975418</v>
      </c>
      <c r="Z355" s="5">
        <v>2.6699443212308265</v>
      </c>
      <c r="AA355" s="5">
        <v>0.22449865843634167</v>
      </c>
      <c r="AB355" s="5">
        <v>0</v>
      </c>
      <c r="AC355" s="5">
        <v>5.4523318392605118</v>
      </c>
      <c r="AD355" s="5">
        <v>0</v>
      </c>
      <c r="AE355" s="5">
        <v>0</v>
      </c>
      <c r="AF355" s="5">
        <v>0</v>
      </c>
      <c r="AG355" s="5"/>
      <c r="AH355" s="5">
        <v>0</v>
      </c>
      <c r="AI355" s="5"/>
      <c r="AJ355" s="5">
        <v>0</v>
      </c>
      <c r="AK355" s="5"/>
      <c r="AL355" s="11">
        <f t="shared" si="100"/>
        <v>6.4061603362439321</v>
      </c>
      <c r="AM355" s="11">
        <f t="shared" si="101"/>
        <v>8.3467748189276794</v>
      </c>
      <c r="AN355" s="11">
        <f t="shared" si="97"/>
        <v>100</v>
      </c>
      <c r="AO355" s="11">
        <v>0</v>
      </c>
      <c r="AP355" s="11">
        <v>0</v>
      </c>
      <c r="AQ355" s="11">
        <v>15.833165314763406</v>
      </c>
      <c r="AR355" s="11">
        <v>58.294430572142005</v>
      </c>
      <c r="AS355" s="11">
        <v>25.840997565023187</v>
      </c>
      <c r="AT355" s="11" t="s">
        <v>243</v>
      </c>
      <c r="AU355" s="11">
        <v>0</v>
      </c>
      <c r="AV355" s="11">
        <v>3.1406548071405298E-2</v>
      </c>
      <c r="AW355" s="11">
        <v>0</v>
      </c>
      <c r="AX355" s="11">
        <v>0</v>
      </c>
      <c r="AY355" s="11">
        <v>0</v>
      </c>
      <c r="AZ355" s="11">
        <v>0</v>
      </c>
      <c r="BA355" s="11" t="s">
        <v>243</v>
      </c>
      <c r="BB355" s="11">
        <v>0</v>
      </c>
      <c r="BD355" s="11">
        <v>0</v>
      </c>
      <c r="BF355" s="11">
        <f t="shared" si="102"/>
        <v>15.833165314763406</v>
      </c>
      <c r="BG355" s="11">
        <f t="shared" si="103"/>
        <v>25.840997565023187</v>
      </c>
      <c r="BH355" s="11">
        <f t="shared" si="104"/>
        <v>3.1406548071405298E-2</v>
      </c>
      <c r="BI355" s="11">
        <f t="shared" si="105"/>
        <v>0</v>
      </c>
      <c r="BL355" t="s">
        <v>586</v>
      </c>
    </row>
    <row r="356" spans="1:64" x14ac:dyDescent="0.25">
      <c r="A356">
        <v>2017</v>
      </c>
      <c r="B356" t="s">
        <v>345</v>
      </c>
      <c r="C356" s="1" t="s">
        <v>65</v>
      </c>
      <c r="D356" s="16">
        <v>12015</v>
      </c>
      <c r="E356" t="s">
        <v>261</v>
      </c>
      <c r="F356" t="s">
        <v>817</v>
      </c>
      <c r="G356" t="s">
        <v>230</v>
      </c>
      <c r="I356" t="s">
        <v>736</v>
      </c>
      <c r="J356">
        <v>2011</v>
      </c>
      <c r="K356">
        <f t="shared" si="98"/>
        <v>6</v>
      </c>
      <c r="L356" t="s">
        <v>739</v>
      </c>
      <c r="M356" t="s">
        <v>739</v>
      </c>
      <c r="N356" t="s">
        <v>745</v>
      </c>
      <c r="O356" s="2">
        <v>3000000</v>
      </c>
      <c r="P356" s="2">
        <v>3000000</v>
      </c>
      <c r="Q356" s="2">
        <v>2900000</v>
      </c>
      <c r="R356" s="3">
        <v>0.96666666666666667</v>
      </c>
      <c r="S356" s="5">
        <f t="shared" si="99"/>
        <v>100</v>
      </c>
      <c r="T356" s="5">
        <v>89</v>
      </c>
      <c r="U356" s="5">
        <v>5</v>
      </c>
      <c r="V356" s="5">
        <v>0</v>
      </c>
      <c r="W356" s="5">
        <v>0</v>
      </c>
      <c r="X356" s="5">
        <v>1</v>
      </c>
      <c r="Y356" s="5">
        <v>0</v>
      </c>
      <c r="Z356" s="5">
        <v>1</v>
      </c>
      <c r="AA356" s="5">
        <v>3</v>
      </c>
      <c r="AB356" s="5">
        <v>0</v>
      </c>
      <c r="AC356" s="5">
        <v>1</v>
      </c>
      <c r="AD356" s="5">
        <v>0</v>
      </c>
      <c r="AE356" s="5">
        <v>0</v>
      </c>
      <c r="AF356" s="5">
        <v>0</v>
      </c>
      <c r="AG356" s="5"/>
      <c r="AH356" s="5">
        <v>0</v>
      </c>
      <c r="AI356" s="5"/>
      <c r="AJ356" s="5">
        <v>0</v>
      </c>
      <c r="AK356" s="5"/>
      <c r="AL356" s="11">
        <f t="shared" si="100"/>
        <v>0</v>
      </c>
      <c r="AM356" s="11">
        <f t="shared" si="101"/>
        <v>5</v>
      </c>
      <c r="AN356" s="11">
        <f t="shared" si="97"/>
        <v>100</v>
      </c>
      <c r="AO356" s="11">
        <v>100</v>
      </c>
      <c r="AP356" s="11">
        <v>0</v>
      </c>
      <c r="AQ356" s="11">
        <v>0</v>
      </c>
      <c r="AR356" s="11">
        <v>0</v>
      </c>
      <c r="AS356" s="11">
        <v>0</v>
      </c>
      <c r="AU356" s="11">
        <v>0</v>
      </c>
      <c r="AV356" s="11">
        <v>0</v>
      </c>
      <c r="AW356" s="11">
        <v>0</v>
      </c>
      <c r="AX356" s="11">
        <v>0</v>
      </c>
      <c r="AY356" s="11">
        <v>0</v>
      </c>
      <c r="AZ356" s="11">
        <v>0</v>
      </c>
      <c r="BB356" s="11">
        <v>0</v>
      </c>
      <c r="BD356" s="11">
        <v>0</v>
      </c>
      <c r="BF356" s="11">
        <f t="shared" si="102"/>
        <v>0</v>
      </c>
      <c r="BG356" s="11">
        <f t="shared" si="103"/>
        <v>0</v>
      </c>
      <c r="BH356" s="11">
        <f t="shared" si="104"/>
        <v>0</v>
      </c>
      <c r="BI356" s="11">
        <f t="shared" si="105"/>
        <v>0</v>
      </c>
      <c r="BL356" t="s">
        <v>587</v>
      </c>
    </row>
    <row r="357" spans="1:64" x14ac:dyDescent="0.25">
      <c r="A357">
        <v>2017</v>
      </c>
      <c r="B357" t="s">
        <v>334</v>
      </c>
      <c r="C357" s="1" t="s">
        <v>65</v>
      </c>
      <c r="D357" s="16">
        <v>10115</v>
      </c>
      <c r="E357" t="s">
        <v>261</v>
      </c>
      <c r="F357" t="s">
        <v>817</v>
      </c>
      <c r="G357" t="s">
        <v>224</v>
      </c>
      <c r="I357" t="s">
        <v>224</v>
      </c>
      <c r="J357">
        <v>2010</v>
      </c>
      <c r="K357">
        <f t="shared" si="98"/>
        <v>7</v>
      </c>
      <c r="L357" t="s">
        <v>739</v>
      </c>
      <c r="M357" t="s">
        <v>739</v>
      </c>
      <c r="N357" t="s">
        <v>746</v>
      </c>
      <c r="O357" s="2">
        <v>578000</v>
      </c>
      <c r="P357" s="2">
        <v>355441</v>
      </c>
      <c r="Q357" s="2">
        <v>494199</v>
      </c>
      <c r="R357" s="3">
        <v>0.85501557093425606</v>
      </c>
      <c r="S357" s="5">
        <f t="shared" si="99"/>
        <v>100</v>
      </c>
      <c r="T357" s="5">
        <v>97</v>
      </c>
      <c r="U357" s="5">
        <v>0</v>
      </c>
      <c r="V357" s="5">
        <v>0.5</v>
      </c>
      <c r="W357" s="5">
        <v>0</v>
      </c>
      <c r="X357" s="5">
        <v>0</v>
      </c>
      <c r="Y357" s="5">
        <v>1.5</v>
      </c>
      <c r="Z357" s="5">
        <v>0</v>
      </c>
      <c r="AA357" s="5">
        <v>0</v>
      </c>
      <c r="AB357" s="5">
        <v>0</v>
      </c>
      <c r="AC357" s="5">
        <v>1</v>
      </c>
      <c r="AD357" s="5">
        <v>0</v>
      </c>
      <c r="AE357" s="5">
        <v>0</v>
      </c>
      <c r="AF357" s="5">
        <v>0</v>
      </c>
      <c r="AG357" s="5"/>
      <c r="AH357" s="5">
        <v>0</v>
      </c>
      <c r="AI357" s="5"/>
      <c r="AJ357" s="5">
        <v>0</v>
      </c>
      <c r="AK357" s="5"/>
      <c r="AL357" s="11">
        <f t="shared" si="100"/>
        <v>0.5</v>
      </c>
      <c r="AM357" s="11">
        <f t="shared" si="101"/>
        <v>1</v>
      </c>
      <c r="AN357" s="11">
        <f t="shared" si="97"/>
        <v>100</v>
      </c>
      <c r="AO357" s="11">
        <v>75</v>
      </c>
      <c r="AP357" s="11">
        <v>0</v>
      </c>
      <c r="AQ357" s="11">
        <v>0</v>
      </c>
      <c r="AR357" s="11">
        <v>0</v>
      </c>
      <c r="AS357" s="11">
        <v>0</v>
      </c>
      <c r="AU357" s="11">
        <v>0</v>
      </c>
      <c r="AV357" s="11">
        <v>0</v>
      </c>
      <c r="AW357" s="11">
        <v>0</v>
      </c>
      <c r="AX357" s="11">
        <v>1</v>
      </c>
      <c r="AY357" s="11">
        <v>0</v>
      </c>
      <c r="AZ357" s="11">
        <v>0</v>
      </c>
      <c r="BB357" s="11">
        <v>24</v>
      </c>
      <c r="BD357" s="11">
        <v>0</v>
      </c>
      <c r="BF357" s="11">
        <f t="shared" si="102"/>
        <v>0</v>
      </c>
      <c r="BG357" s="11">
        <f t="shared" si="103"/>
        <v>0</v>
      </c>
      <c r="BH357" s="11">
        <f t="shared" si="104"/>
        <v>1</v>
      </c>
      <c r="BI357" s="11">
        <f t="shared" si="105"/>
        <v>24</v>
      </c>
      <c r="BL357" t="s">
        <v>586</v>
      </c>
    </row>
    <row r="358" spans="1:64" x14ac:dyDescent="0.25">
      <c r="A358">
        <v>2017</v>
      </c>
      <c r="B358" t="s">
        <v>370</v>
      </c>
      <c r="C358" s="1" t="s">
        <v>42</v>
      </c>
      <c r="D358" s="16">
        <v>16124</v>
      </c>
      <c r="E358" t="s">
        <v>261</v>
      </c>
      <c r="F358" t="s">
        <v>817</v>
      </c>
      <c r="G358" t="s">
        <v>242</v>
      </c>
      <c r="I358" t="s">
        <v>242</v>
      </c>
      <c r="J358">
        <v>2008</v>
      </c>
      <c r="K358">
        <f t="shared" si="98"/>
        <v>9</v>
      </c>
      <c r="L358" t="s">
        <v>739</v>
      </c>
      <c r="M358" t="s">
        <v>739</v>
      </c>
      <c r="N358" t="s">
        <v>746</v>
      </c>
      <c r="O358" s="2">
        <v>100000</v>
      </c>
      <c r="P358" s="2">
        <v>100000</v>
      </c>
      <c r="Q358" s="2">
        <v>100000</v>
      </c>
      <c r="R358" s="3">
        <v>1</v>
      </c>
      <c r="S358" s="5">
        <f t="shared" si="99"/>
        <v>100</v>
      </c>
      <c r="T358" s="5">
        <v>65</v>
      </c>
      <c r="U358" s="5">
        <v>0</v>
      </c>
      <c r="V358" s="5">
        <v>25</v>
      </c>
      <c r="W358" s="5">
        <v>0</v>
      </c>
      <c r="X358" s="5">
        <v>2</v>
      </c>
      <c r="Y358" s="5">
        <v>5</v>
      </c>
      <c r="Z358" s="5">
        <v>0</v>
      </c>
      <c r="AA358" s="5">
        <v>0</v>
      </c>
      <c r="AB358" s="5">
        <v>0</v>
      </c>
      <c r="AC358" s="5">
        <v>3</v>
      </c>
      <c r="AD358" s="5">
        <v>0</v>
      </c>
      <c r="AE358" s="5">
        <v>0</v>
      </c>
      <c r="AF358" s="5">
        <v>0</v>
      </c>
      <c r="AG358" s="5"/>
      <c r="AH358" s="5">
        <v>0</v>
      </c>
      <c r="AI358" s="5"/>
      <c r="AJ358" s="5">
        <v>0</v>
      </c>
      <c r="AK358" s="5"/>
      <c r="AL358" s="11">
        <f t="shared" si="100"/>
        <v>25</v>
      </c>
      <c r="AM358" s="11">
        <f t="shared" si="101"/>
        <v>3</v>
      </c>
      <c r="AN358" s="11">
        <f t="shared" si="97"/>
        <v>100</v>
      </c>
      <c r="AO358" s="11">
        <v>95</v>
      </c>
      <c r="AP358" s="11">
        <v>0</v>
      </c>
      <c r="AQ358" s="11">
        <v>0</v>
      </c>
      <c r="AR358" s="11">
        <v>1</v>
      </c>
      <c r="AS358" s="11">
        <v>0</v>
      </c>
      <c r="AU358" s="11">
        <v>0</v>
      </c>
      <c r="AV358" s="11">
        <v>0</v>
      </c>
      <c r="AW358" s="11">
        <v>0</v>
      </c>
      <c r="AX358" s="11">
        <v>0</v>
      </c>
      <c r="AY358" s="11">
        <v>0</v>
      </c>
      <c r="AZ358" s="11">
        <v>0</v>
      </c>
      <c r="BB358" s="11">
        <v>0</v>
      </c>
      <c r="BD358" s="11">
        <v>4</v>
      </c>
      <c r="BE358" t="s">
        <v>787</v>
      </c>
      <c r="BF358" s="11">
        <f t="shared" si="102"/>
        <v>0</v>
      </c>
      <c r="BG358" s="11">
        <f t="shared" si="103"/>
        <v>0</v>
      </c>
      <c r="BH358" s="11">
        <f t="shared" si="104"/>
        <v>0</v>
      </c>
      <c r="BI358" s="11">
        <f t="shared" si="105"/>
        <v>4</v>
      </c>
      <c r="BL358" t="s">
        <v>588</v>
      </c>
    </row>
    <row r="359" spans="1:64" x14ac:dyDescent="0.25">
      <c r="A359">
        <v>2017</v>
      </c>
      <c r="B359" t="s">
        <v>357</v>
      </c>
      <c r="C359" s="1" t="s">
        <v>0</v>
      </c>
      <c r="D359" s="16">
        <v>83711</v>
      </c>
      <c r="E359" t="s">
        <v>254</v>
      </c>
      <c r="F359" t="s">
        <v>818</v>
      </c>
      <c r="G359" t="s">
        <v>234</v>
      </c>
      <c r="I359" t="s">
        <v>733</v>
      </c>
      <c r="J359">
        <v>2007</v>
      </c>
      <c r="K359">
        <f t="shared" ref="K359:K390" si="106">2017-J359</f>
        <v>10</v>
      </c>
      <c r="L359" t="s">
        <v>739</v>
      </c>
      <c r="M359" t="s">
        <v>739</v>
      </c>
      <c r="N359" t="s">
        <v>746</v>
      </c>
      <c r="O359" s="2">
        <v>1224470</v>
      </c>
      <c r="P359" s="2">
        <v>1224470</v>
      </c>
      <c r="Q359" s="2">
        <v>548000</v>
      </c>
      <c r="R359" s="3">
        <v>0.44754056857252528</v>
      </c>
      <c r="S359" s="5">
        <f t="shared" si="99"/>
        <v>100.00000000000001</v>
      </c>
      <c r="T359" s="5">
        <v>59.413215513650805</v>
      </c>
      <c r="U359" s="5">
        <v>0.8452636650959191</v>
      </c>
      <c r="V359" s="5">
        <v>12.250198044868393</v>
      </c>
      <c r="W359" s="5">
        <v>3.5933914264947284</v>
      </c>
      <c r="X359" s="5">
        <v>7.3501188269210358</v>
      </c>
      <c r="Y359" s="5">
        <v>9.0047122428479263</v>
      </c>
      <c r="Z359" s="5">
        <v>4.5213847623869921</v>
      </c>
      <c r="AA359" s="5">
        <v>0.53084191527763025</v>
      </c>
      <c r="AB359" s="5">
        <v>0.16333597393157856</v>
      </c>
      <c r="AC359" s="5">
        <v>2.1642016545934157</v>
      </c>
      <c r="AD359" s="5">
        <v>0</v>
      </c>
      <c r="AE359" s="5">
        <v>0.16333597393157856</v>
      </c>
      <c r="AF359" s="5">
        <v>0</v>
      </c>
      <c r="AG359" s="5"/>
      <c r="AH359" s="5">
        <v>0</v>
      </c>
      <c r="AI359" s="5"/>
      <c r="AJ359" s="5">
        <v>0</v>
      </c>
      <c r="AK359" s="5"/>
      <c r="AL359" s="11">
        <f t="shared" si="100"/>
        <v>15.843589471363121</v>
      </c>
      <c r="AM359" s="11">
        <f t="shared" si="101"/>
        <v>7.5431002801211964</v>
      </c>
      <c r="AN359" s="11">
        <f t="shared" si="97"/>
        <v>100</v>
      </c>
      <c r="AO359" s="11">
        <v>10</v>
      </c>
      <c r="AP359" s="11">
        <v>20</v>
      </c>
      <c r="AQ359" s="11">
        <v>0</v>
      </c>
      <c r="AR359" s="11">
        <v>25</v>
      </c>
      <c r="AS359" s="11">
        <v>5</v>
      </c>
      <c r="AU359" s="11">
        <v>0</v>
      </c>
      <c r="AV359" s="11">
        <v>0</v>
      </c>
      <c r="AW359" s="11">
        <v>0</v>
      </c>
      <c r="AX359" s="11">
        <v>0</v>
      </c>
      <c r="AY359" s="11">
        <v>0</v>
      </c>
      <c r="AZ359" s="11">
        <v>0</v>
      </c>
      <c r="BB359" s="11">
        <v>0</v>
      </c>
      <c r="BD359" s="11">
        <v>40</v>
      </c>
      <c r="BE359" t="s">
        <v>787</v>
      </c>
      <c r="BF359" s="11">
        <f t="shared" si="102"/>
        <v>20</v>
      </c>
      <c r="BG359" s="11">
        <f t="shared" si="103"/>
        <v>5</v>
      </c>
      <c r="BH359" s="11">
        <f t="shared" si="104"/>
        <v>0</v>
      </c>
      <c r="BI359" s="11">
        <f t="shared" si="105"/>
        <v>40</v>
      </c>
      <c r="BL359" t="s">
        <v>586</v>
      </c>
    </row>
    <row r="360" spans="1:64" x14ac:dyDescent="0.25">
      <c r="A360">
        <v>2017</v>
      </c>
      <c r="B360" t="s">
        <v>354</v>
      </c>
      <c r="C360" s="1" t="s">
        <v>29</v>
      </c>
      <c r="D360" s="16">
        <v>80237</v>
      </c>
      <c r="E360" t="s">
        <v>254</v>
      </c>
      <c r="F360" t="s">
        <v>818</v>
      </c>
      <c r="G360" t="s">
        <v>234</v>
      </c>
      <c r="I360" t="s">
        <v>733</v>
      </c>
      <c r="J360">
        <v>2008</v>
      </c>
      <c r="K360">
        <f t="shared" si="106"/>
        <v>9</v>
      </c>
      <c r="L360" t="s">
        <v>739</v>
      </c>
      <c r="M360" t="s">
        <v>739</v>
      </c>
      <c r="N360" t="s">
        <v>746</v>
      </c>
      <c r="O360" s="2">
        <v>400000</v>
      </c>
      <c r="P360" s="2">
        <v>400000</v>
      </c>
      <c r="Q360" s="2">
        <v>398000</v>
      </c>
      <c r="R360" s="3">
        <v>0.995</v>
      </c>
      <c r="S360" s="5">
        <f t="shared" si="99"/>
        <v>100</v>
      </c>
      <c r="T360" s="5">
        <v>7</v>
      </c>
      <c r="U360" s="5">
        <v>1</v>
      </c>
      <c r="V360" s="5">
        <v>62</v>
      </c>
      <c r="W360" s="5">
        <v>0</v>
      </c>
      <c r="X360" s="5">
        <v>1</v>
      </c>
      <c r="Y360" s="5">
        <v>18</v>
      </c>
      <c r="Z360" s="5">
        <v>4</v>
      </c>
      <c r="AA360" s="5">
        <v>2</v>
      </c>
      <c r="AB360" s="5">
        <v>1</v>
      </c>
      <c r="AC360" s="5">
        <v>3</v>
      </c>
      <c r="AD360" s="5">
        <v>0</v>
      </c>
      <c r="AE360" s="5">
        <v>1</v>
      </c>
      <c r="AF360" s="5">
        <v>0</v>
      </c>
      <c r="AG360" s="5"/>
      <c r="AH360" s="5">
        <v>0</v>
      </c>
      <c r="AI360" s="5"/>
      <c r="AJ360" s="5">
        <v>0</v>
      </c>
      <c r="AK360" s="5"/>
      <c r="AL360" s="11">
        <f t="shared" si="100"/>
        <v>62</v>
      </c>
      <c r="AM360" s="11">
        <f t="shared" si="101"/>
        <v>11</v>
      </c>
      <c r="AN360" s="11">
        <f t="shared" si="97"/>
        <v>100</v>
      </c>
      <c r="AO360" s="11">
        <v>53</v>
      </c>
      <c r="AP360" s="11">
        <v>0</v>
      </c>
      <c r="AQ360" s="11">
        <v>0</v>
      </c>
      <c r="AR360" s="11">
        <v>47</v>
      </c>
      <c r="AS360" s="11">
        <v>0</v>
      </c>
      <c r="AU360" s="11">
        <v>0</v>
      </c>
      <c r="AV360" s="11">
        <v>0</v>
      </c>
      <c r="AW360" s="11">
        <v>0</v>
      </c>
      <c r="AX360" s="11">
        <v>0</v>
      </c>
      <c r="AY360" s="11">
        <v>0</v>
      </c>
      <c r="AZ360" s="11">
        <v>0</v>
      </c>
      <c r="BB360" s="11">
        <v>0</v>
      </c>
      <c r="BD360" s="11">
        <v>0</v>
      </c>
      <c r="BF360" s="11">
        <f t="shared" si="102"/>
        <v>0</v>
      </c>
      <c r="BG360" s="11">
        <f t="shared" si="103"/>
        <v>0</v>
      </c>
      <c r="BH360" s="11">
        <f t="shared" si="104"/>
        <v>0</v>
      </c>
      <c r="BI360" s="11">
        <f t="shared" si="105"/>
        <v>0</v>
      </c>
      <c r="BL360" t="s">
        <v>587</v>
      </c>
    </row>
    <row r="361" spans="1:64" x14ac:dyDescent="0.25">
      <c r="A361">
        <v>2017</v>
      </c>
      <c r="B361" t="s">
        <v>292</v>
      </c>
      <c r="C361" s="1" t="s">
        <v>30</v>
      </c>
      <c r="D361" s="16">
        <v>59719</v>
      </c>
      <c r="E361" t="s">
        <v>254</v>
      </c>
      <c r="F361" t="s">
        <v>818</v>
      </c>
      <c r="G361" t="s">
        <v>230</v>
      </c>
      <c r="I361" t="s">
        <v>736</v>
      </c>
      <c r="J361">
        <v>2010</v>
      </c>
      <c r="K361">
        <f t="shared" si="106"/>
        <v>7</v>
      </c>
      <c r="L361" t="s">
        <v>739</v>
      </c>
      <c r="M361" t="s">
        <v>739</v>
      </c>
      <c r="N361" t="s">
        <v>744</v>
      </c>
      <c r="O361" s="2">
        <v>3244891</v>
      </c>
      <c r="P361" s="2">
        <v>3244891</v>
      </c>
      <c r="S361" s="5">
        <f t="shared" si="99"/>
        <v>99.999999999999986</v>
      </c>
      <c r="T361" s="5">
        <v>12.05458056988663</v>
      </c>
      <c r="U361" s="5">
        <v>0.46605571650942978</v>
      </c>
      <c r="V361" s="5">
        <v>16.896068311693675</v>
      </c>
      <c r="W361" s="5">
        <v>1.50393341409619</v>
      </c>
      <c r="X361" s="5">
        <v>22.548030118731262</v>
      </c>
      <c r="Y361" s="5">
        <v>0.96650395960912094</v>
      </c>
      <c r="Z361" s="5">
        <v>2.6570384028307887</v>
      </c>
      <c r="AA361" s="5">
        <v>8.8388793336971876</v>
      </c>
      <c r="AB361" s="5">
        <v>0.73571038287572676</v>
      </c>
      <c r="AC361" s="5">
        <v>32.900735340570762</v>
      </c>
      <c r="AD361" s="5">
        <v>0</v>
      </c>
      <c r="AE361" s="5">
        <v>0.43246444949922813</v>
      </c>
      <c r="AF361" s="5">
        <v>0</v>
      </c>
      <c r="AG361" s="5"/>
      <c r="AH361" s="5">
        <v>0</v>
      </c>
      <c r="AI361" s="5"/>
      <c r="AJ361" s="5">
        <v>0</v>
      </c>
      <c r="AK361" s="5"/>
      <c r="AL361" s="11">
        <f t="shared" si="100"/>
        <v>18.400001725789863</v>
      </c>
      <c r="AM361" s="11">
        <f t="shared" si="101"/>
        <v>45.564827909473692</v>
      </c>
      <c r="AN361" s="11">
        <f t="shared" si="97"/>
        <v>100</v>
      </c>
      <c r="AO361" s="11">
        <v>0</v>
      </c>
      <c r="AP361" s="11">
        <v>10.31846678363002</v>
      </c>
      <c r="AQ361" s="11">
        <v>45.829551747655003</v>
      </c>
      <c r="AR361" s="11">
        <v>23.937167689145799</v>
      </c>
      <c r="AS361" s="11">
        <v>2.3328980850204219E-2</v>
      </c>
      <c r="AT361" s="11" t="s">
        <v>243</v>
      </c>
      <c r="AU361" s="11">
        <v>0.59478114981366093</v>
      </c>
      <c r="AV361" s="11">
        <v>0</v>
      </c>
      <c r="AW361" s="11">
        <v>0.31048808727319344</v>
      </c>
      <c r="AX361" s="11">
        <v>1.295020387433661</v>
      </c>
      <c r="AY361" s="11">
        <v>2.5874520900702058</v>
      </c>
      <c r="AZ361" s="11">
        <v>2.7396914102815782E-2</v>
      </c>
      <c r="BA361" s="11" t="s">
        <v>243</v>
      </c>
      <c r="BB361" s="11">
        <v>15.076346170025435</v>
      </c>
      <c r="BD361" s="11">
        <v>0</v>
      </c>
      <c r="BF361" s="11">
        <f t="shared" si="102"/>
        <v>56.148018531285025</v>
      </c>
      <c r="BG361" s="11">
        <f t="shared" si="103"/>
        <v>2.3328980850204219E-2</v>
      </c>
      <c r="BH361" s="11">
        <f t="shared" si="104"/>
        <v>4.2203574788798761</v>
      </c>
      <c r="BI361" s="11">
        <f t="shared" si="105"/>
        <v>15.076346170025435</v>
      </c>
    </row>
    <row r="362" spans="1:64" x14ac:dyDescent="0.25">
      <c r="A362">
        <v>2017</v>
      </c>
      <c r="B362" t="s">
        <v>359</v>
      </c>
      <c r="C362" s="1" t="s">
        <v>53</v>
      </c>
      <c r="D362" s="16">
        <v>5401</v>
      </c>
      <c r="E362" t="s">
        <v>258</v>
      </c>
      <c r="F362" t="s">
        <v>817</v>
      </c>
      <c r="G362" t="s">
        <v>224</v>
      </c>
      <c r="I362" t="s">
        <v>224</v>
      </c>
      <c r="J362">
        <v>2008</v>
      </c>
      <c r="K362">
        <f t="shared" si="106"/>
        <v>9</v>
      </c>
      <c r="L362" t="s">
        <v>739</v>
      </c>
      <c r="M362" t="s">
        <v>739</v>
      </c>
      <c r="N362" t="s">
        <v>746</v>
      </c>
      <c r="O362" s="2">
        <v>594000</v>
      </c>
      <c r="P362" s="2">
        <v>553000</v>
      </c>
      <c r="Q362" s="2">
        <v>630000</v>
      </c>
      <c r="R362" s="3">
        <v>1.0606060606060606</v>
      </c>
      <c r="S362" s="5">
        <f t="shared" si="99"/>
        <v>100</v>
      </c>
      <c r="T362" s="5">
        <v>70</v>
      </c>
      <c r="U362" s="5">
        <v>0</v>
      </c>
      <c r="V362" s="5">
        <v>7</v>
      </c>
      <c r="W362" s="5">
        <v>3</v>
      </c>
      <c r="X362" s="5">
        <v>5</v>
      </c>
      <c r="Y362" s="5">
        <v>5</v>
      </c>
      <c r="Z362" s="5">
        <v>0</v>
      </c>
      <c r="AA362" s="5">
        <v>5</v>
      </c>
      <c r="AB362" s="5">
        <v>0</v>
      </c>
      <c r="AC362" s="5">
        <v>5</v>
      </c>
      <c r="AD362" s="5">
        <v>0</v>
      </c>
      <c r="AE362" s="5">
        <v>0</v>
      </c>
      <c r="AF362" s="5">
        <v>0</v>
      </c>
      <c r="AG362" s="5"/>
      <c r="AH362" s="5">
        <v>0</v>
      </c>
      <c r="AI362" s="5"/>
      <c r="AJ362" s="5">
        <v>0</v>
      </c>
      <c r="AK362" s="5"/>
      <c r="AL362" s="11">
        <f t="shared" si="100"/>
        <v>10</v>
      </c>
      <c r="AM362" s="11">
        <f t="shared" si="101"/>
        <v>10</v>
      </c>
      <c r="AN362" s="11">
        <f t="shared" si="97"/>
        <v>100</v>
      </c>
      <c r="AO362" s="11">
        <v>97</v>
      </c>
      <c r="AP362" s="11">
        <v>0</v>
      </c>
      <c r="AQ362" s="11">
        <v>0</v>
      </c>
      <c r="AR362" s="11">
        <v>0</v>
      </c>
      <c r="AS362" s="11">
        <v>0</v>
      </c>
      <c r="AU362" s="11">
        <v>0</v>
      </c>
      <c r="AV362" s="11">
        <v>0</v>
      </c>
      <c r="AW362" s="11">
        <v>0</v>
      </c>
      <c r="AX362" s="11">
        <v>3</v>
      </c>
      <c r="AY362" s="11">
        <v>0</v>
      </c>
      <c r="AZ362" s="11">
        <v>0</v>
      </c>
      <c r="BB362" s="11">
        <v>0</v>
      </c>
      <c r="BD362" s="11">
        <v>0</v>
      </c>
      <c r="BF362" s="11">
        <f t="shared" si="102"/>
        <v>0</v>
      </c>
      <c r="BG362" s="11">
        <f t="shared" si="103"/>
        <v>0</v>
      </c>
      <c r="BH362" s="11">
        <f t="shared" si="104"/>
        <v>3</v>
      </c>
      <c r="BI362" s="11">
        <f t="shared" si="105"/>
        <v>0</v>
      </c>
      <c r="BL362" t="s">
        <v>587</v>
      </c>
    </row>
    <row r="363" spans="1:64" x14ac:dyDescent="0.25">
      <c r="A363">
        <v>2017</v>
      </c>
      <c r="B363" t="s">
        <v>320</v>
      </c>
      <c r="C363" s="1" t="s">
        <v>62</v>
      </c>
      <c r="D363" s="16">
        <v>98226</v>
      </c>
      <c r="E363" t="s">
        <v>253</v>
      </c>
      <c r="F363" t="s">
        <v>818</v>
      </c>
      <c r="G363" t="s">
        <v>230</v>
      </c>
      <c r="I363" t="s">
        <v>736</v>
      </c>
      <c r="J363">
        <v>2011</v>
      </c>
      <c r="K363">
        <f t="shared" si="106"/>
        <v>6</v>
      </c>
      <c r="L363" t="s">
        <v>739</v>
      </c>
      <c r="M363" t="s">
        <v>739</v>
      </c>
      <c r="N363" t="s">
        <v>745</v>
      </c>
      <c r="O363" s="2">
        <v>2200000</v>
      </c>
      <c r="P363" s="2">
        <v>2200000</v>
      </c>
      <c r="S363" s="5">
        <f t="shared" si="99"/>
        <v>100</v>
      </c>
      <c r="T363" s="5">
        <v>40</v>
      </c>
      <c r="U363" s="5">
        <v>2</v>
      </c>
      <c r="V363" s="5">
        <v>15</v>
      </c>
      <c r="W363" s="5">
        <v>15</v>
      </c>
      <c r="X363" s="5">
        <v>6</v>
      </c>
      <c r="Y363" s="5">
        <v>5</v>
      </c>
      <c r="Z363" s="5">
        <v>5</v>
      </c>
      <c r="AA363" s="5">
        <v>5</v>
      </c>
      <c r="AB363" s="5">
        <v>0</v>
      </c>
      <c r="AC363" s="5">
        <v>5</v>
      </c>
      <c r="AD363" s="5">
        <v>0</v>
      </c>
      <c r="AE363" s="5">
        <v>2</v>
      </c>
      <c r="AF363" s="5">
        <v>0</v>
      </c>
      <c r="AG363" s="5"/>
      <c r="AH363" s="5">
        <v>0</v>
      </c>
      <c r="AI363" s="5"/>
      <c r="AJ363" s="5">
        <v>0</v>
      </c>
      <c r="AK363" s="5"/>
      <c r="AL363" s="11">
        <f t="shared" si="100"/>
        <v>30</v>
      </c>
      <c r="AM363" s="11">
        <f t="shared" si="101"/>
        <v>17</v>
      </c>
      <c r="AN363" s="11">
        <f t="shared" si="97"/>
        <v>100</v>
      </c>
      <c r="AO363" s="11">
        <v>100</v>
      </c>
      <c r="AP363" s="11">
        <v>0</v>
      </c>
      <c r="AQ363" s="11">
        <v>0</v>
      </c>
      <c r="AR363" s="11">
        <v>0</v>
      </c>
      <c r="AS363" s="11">
        <v>0</v>
      </c>
      <c r="AU363" s="11">
        <v>0</v>
      </c>
      <c r="AV363" s="11">
        <v>0</v>
      </c>
      <c r="AW363" s="11">
        <v>0</v>
      </c>
      <c r="AX363" s="11">
        <v>0</v>
      </c>
      <c r="AY363" s="11">
        <v>0</v>
      </c>
      <c r="AZ363" s="11">
        <v>0</v>
      </c>
      <c r="BB363" s="11">
        <v>0</v>
      </c>
      <c r="BD363" s="11">
        <v>0</v>
      </c>
      <c r="BF363" s="11">
        <f t="shared" si="102"/>
        <v>0</v>
      </c>
      <c r="BG363" s="11">
        <f t="shared" si="103"/>
        <v>0</v>
      </c>
      <c r="BH363" s="11">
        <f t="shared" si="104"/>
        <v>0</v>
      </c>
      <c r="BI363" s="11">
        <f t="shared" si="105"/>
        <v>0</v>
      </c>
      <c r="BL363" t="s">
        <v>588</v>
      </c>
    </row>
    <row r="364" spans="1:64" x14ac:dyDescent="0.25">
      <c r="A364">
        <v>2017</v>
      </c>
      <c r="B364" t="s">
        <v>386</v>
      </c>
      <c r="C364" s="1" t="s">
        <v>32</v>
      </c>
      <c r="D364" s="16">
        <v>93901</v>
      </c>
      <c r="E364" t="s">
        <v>253</v>
      </c>
      <c r="F364" t="s">
        <v>818</v>
      </c>
      <c r="G364" t="s">
        <v>230</v>
      </c>
      <c r="I364" t="s">
        <v>736</v>
      </c>
      <c r="J364">
        <v>2009</v>
      </c>
      <c r="K364">
        <f t="shared" si="106"/>
        <v>8</v>
      </c>
      <c r="L364" t="s">
        <v>739</v>
      </c>
      <c r="M364" t="s">
        <v>739</v>
      </c>
      <c r="N364" t="s">
        <v>744</v>
      </c>
      <c r="O364" s="2">
        <v>880000</v>
      </c>
      <c r="P364" s="2">
        <v>765000</v>
      </c>
      <c r="Q364" s="2">
        <v>800000</v>
      </c>
      <c r="R364" s="3">
        <v>0.90909090909090906</v>
      </c>
      <c r="S364" s="5">
        <f t="shared" si="99"/>
        <v>100</v>
      </c>
      <c r="T364" s="5">
        <v>66.7</v>
      </c>
      <c r="U364" s="5">
        <v>0</v>
      </c>
      <c r="V364" s="5">
        <v>5.6</v>
      </c>
      <c r="W364" s="5">
        <v>0</v>
      </c>
      <c r="X364" s="5">
        <v>0</v>
      </c>
      <c r="Y364" s="5">
        <v>0</v>
      </c>
      <c r="Z364" s="5">
        <v>0</v>
      </c>
      <c r="AA364" s="5">
        <v>0</v>
      </c>
      <c r="AB364" s="5">
        <v>0</v>
      </c>
      <c r="AC364" s="5">
        <v>27.7</v>
      </c>
      <c r="AD364" s="5">
        <v>0</v>
      </c>
      <c r="AE364" s="5">
        <v>0</v>
      </c>
      <c r="AF364" s="5">
        <v>0</v>
      </c>
      <c r="AG364" s="5"/>
      <c r="AH364" s="5">
        <v>0</v>
      </c>
      <c r="AI364" s="5"/>
      <c r="AJ364" s="5">
        <v>0</v>
      </c>
      <c r="AK364" s="5"/>
      <c r="AL364" s="11">
        <f t="shared" si="100"/>
        <v>5.6</v>
      </c>
      <c r="AM364" s="11">
        <f t="shared" si="101"/>
        <v>27.7</v>
      </c>
      <c r="AN364" s="11">
        <f t="shared" si="97"/>
        <v>100</v>
      </c>
      <c r="AO364" s="11">
        <v>15</v>
      </c>
      <c r="AP364" s="11">
        <v>0</v>
      </c>
      <c r="AQ364" s="11">
        <v>35</v>
      </c>
      <c r="AR364" s="11">
        <v>5</v>
      </c>
      <c r="AS364" s="11">
        <v>40</v>
      </c>
      <c r="AU364" s="11">
        <v>0</v>
      </c>
      <c r="AV364" s="11">
        <v>0</v>
      </c>
      <c r="AW364" s="11">
        <v>5</v>
      </c>
      <c r="AX364" s="11">
        <v>0</v>
      </c>
      <c r="AY364" s="11">
        <v>0</v>
      </c>
      <c r="AZ364" s="11">
        <v>0</v>
      </c>
      <c r="BB364" s="11">
        <v>0</v>
      </c>
      <c r="BD364" s="11">
        <v>0</v>
      </c>
      <c r="BF364" s="11">
        <f t="shared" si="102"/>
        <v>35</v>
      </c>
      <c r="BG364" s="11">
        <f t="shared" si="103"/>
        <v>40</v>
      </c>
      <c r="BH364" s="11">
        <f t="shared" si="104"/>
        <v>5</v>
      </c>
      <c r="BI364" s="11">
        <f t="shared" si="105"/>
        <v>0</v>
      </c>
      <c r="BL364" t="s">
        <v>588</v>
      </c>
    </row>
    <row r="365" spans="1:64" x14ac:dyDescent="0.25">
      <c r="A365">
        <v>2017</v>
      </c>
      <c r="B365" t="s">
        <v>328</v>
      </c>
      <c r="C365" s="1" t="s">
        <v>32</v>
      </c>
      <c r="D365" s="16">
        <v>95627</v>
      </c>
      <c r="E365" t="s">
        <v>253</v>
      </c>
      <c r="F365" t="s">
        <v>818</v>
      </c>
      <c r="G365" t="s">
        <v>226</v>
      </c>
      <c r="I365" t="s">
        <v>736</v>
      </c>
      <c r="J365">
        <v>2007</v>
      </c>
      <c r="K365">
        <f t="shared" si="106"/>
        <v>10</v>
      </c>
      <c r="L365" t="s">
        <v>739</v>
      </c>
      <c r="M365" t="s">
        <v>739</v>
      </c>
      <c r="N365" t="s">
        <v>744</v>
      </c>
      <c r="O365" s="2">
        <v>727720</v>
      </c>
      <c r="P365" s="2">
        <v>669087</v>
      </c>
      <c r="Q365" s="2">
        <v>719592</v>
      </c>
      <c r="R365" s="3">
        <v>0.98883086901555539</v>
      </c>
      <c r="S365" s="5">
        <f t="shared" si="99"/>
        <v>100</v>
      </c>
      <c r="T365" s="5">
        <v>58</v>
      </c>
      <c r="U365" s="5">
        <v>1</v>
      </c>
      <c r="V365" s="5">
        <v>11</v>
      </c>
      <c r="W365" s="5">
        <v>0</v>
      </c>
      <c r="X365" s="5">
        <v>0</v>
      </c>
      <c r="Y365" s="5">
        <v>9</v>
      </c>
      <c r="Z365" s="5">
        <v>8</v>
      </c>
      <c r="AA365" s="5">
        <v>0</v>
      </c>
      <c r="AB365" s="5">
        <v>0</v>
      </c>
      <c r="AC365" s="5">
        <v>12</v>
      </c>
      <c r="AD365" s="5">
        <v>0</v>
      </c>
      <c r="AE365" s="5">
        <v>1</v>
      </c>
      <c r="AF365" s="5">
        <v>0</v>
      </c>
      <c r="AG365" s="5"/>
      <c r="AH365" s="5">
        <v>0</v>
      </c>
      <c r="AI365" s="5"/>
      <c r="AJ365" s="5">
        <v>0</v>
      </c>
      <c r="AK365" s="5"/>
      <c r="AL365" s="11">
        <f t="shared" si="100"/>
        <v>11</v>
      </c>
      <c r="AM365" s="11">
        <f t="shared" si="101"/>
        <v>21</v>
      </c>
      <c r="AN365" s="11">
        <f t="shared" si="97"/>
        <v>100</v>
      </c>
      <c r="AO365" s="11">
        <v>23</v>
      </c>
      <c r="AP365" s="11">
        <v>0</v>
      </c>
      <c r="AQ365" s="11">
        <v>7</v>
      </c>
      <c r="AR365" s="11">
        <v>69</v>
      </c>
      <c r="AS365" s="11">
        <v>0</v>
      </c>
      <c r="AU365" s="11">
        <v>0</v>
      </c>
      <c r="AV365" s="11">
        <v>0</v>
      </c>
      <c r="AW365" s="11">
        <v>1</v>
      </c>
      <c r="AX365" s="11">
        <v>0</v>
      </c>
      <c r="AY365" s="11">
        <v>0</v>
      </c>
      <c r="AZ365" s="11">
        <v>0</v>
      </c>
      <c r="BB365" s="11">
        <v>0</v>
      </c>
      <c r="BD365" s="11">
        <v>0</v>
      </c>
      <c r="BF365" s="11">
        <f t="shared" si="102"/>
        <v>7</v>
      </c>
      <c r="BG365" s="11">
        <f t="shared" si="103"/>
        <v>0</v>
      </c>
      <c r="BH365" s="11">
        <f t="shared" si="104"/>
        <v>1</v>
      </c>
      <c r="BI365" s="11">
        <f t="shared" si="105"/>
        <v>0</v>
      </c>
      <c r="BL365" t="s">
        <v>588</v>
      </c>
    </row>
    <row r="366" spans="1:64" x14ac:dyDescent="0.25">
      <c r="A366">
        <v>2017</v>
      </c>
      <c r="B366" t="s">
        <v>338</v>
      </c>
      <c r="C366" s="1" t="s">
        <v>55</v>
      </c>
      <c r="D366" s="16">
        <v>97124</v>
      </c>
      <c r="E366" t="s">
        <v>253</v>
      </c>
      <c r="F366" t="s">
        <v>818</v>
      </c>
      <c r="G366" t="s">
        <v>226</v>
      </c>
      <c r="I366" t="s">
        <v>736</v>
      </c>
      <c r="J366">
        <v>2009</v>
      </c>
      <c r="K366">
        <f t="shared" si="106"/>
        <v>8</v>
      </c>
      <c r="L366" t="s">
        <v>739</v>
      </c>
      <c r="M366" t="s">
        <v>739</v>
      </c>
      <c r="N366" t="s">
        <v>744</v>
      </c>
      <c r="O366" s="2">
        <v>5000000</v>
      </c>
      <c r="P366" s="2">
        <v>5000000</v>
      </c>
      <c r="S366" s="5">
        <f t="shared" si="99"/>
        <v>100</v>
      </c>
      <c r="T366" s="5">
        <v>0</v>
      </c>
      <c r="U366" s="5">
        <v>0</v>
      </c>
      <c r="V366" s="5">
        <v>100</v>
      </c>
      <c r="W366" s="5">
        <v>0</v>
      </c>
      <c r="X366" s="5">
        <v>0</v>
      </c>
      <c r="Y366" s="5">
        <v>0</v>
      </c>
      <c r="Z366" s="5">
        <v>0</v>
      </c>
      <c r="AA366" s="5">
        <v>0</v>
      </c>
      <c r="AB366" s="5">
        <v>0</v>
      </c>
      <c r="AC366" s="5">
        <v>0</v>
      </c>
      <c r="AD366" s="5">
        <v>0</v>
      </c>
      <c r="AE366" s="5">
        <v>0</v>
      </c>
      <c r="AF366" s="5">
        <v>0</v>
      </c>
      <c r="AG366" s="5"/>
      <c r="AH366" s="5">
        <v>0</v>
      </c>
      <c r="AI366" s="5"/>
      <c r="AJ366" s="5">
        <v>0</v>
      </c>
      <c r="AK366" s="5"/>
      <c r="AL366" s="11">
        <f t="shared" si="100"/>
        <v>100</v>
      </c>
      <c r="AM366" s="11">
        <f t="shared" si="101"/>
        <v>0</v>
      </c>
      <c r="AN366" s="11">
        <f t="shared" si="97"/>
        <v>100</v>
      </c>
      <c r="AO366" s="11">
        <v>0</v>
      </c>
      <c r="AP366" s="11">
        <v>0</v>
      </c>
      <c r="AQ366" s="11">
        <v>0</v>
      </c>
      <c r="AR366" s="11">
        <v>100</v>
      </c>
      <c r="AS366" s="11">
        <v>0</v>
      </c>
      <c r="AT366" s="11" t="s">
        <v>243</v>
      </c>
      <c r="AU366" s="11">
        <v>0</v>
      </c>
      <c r="AV366" s="11">
        <v>0</v>
      </c>
      <c r="AW366" s="11">
        <v>0</v>
      </c>
      <c r="AX366" s="11">
        <v>0</v>
      </c>
      <c r="AY366" s="11">
        <v>0</v>
      </c>
      <c r="AZ366" s="11">
        <v>0</v>
      </c>
      <c r="BA366" s="11" t="s">
        <v>243</v>
      </c>
      <c r="BB366" s="11">
        <v>0</v>
      </c>
      <c r="BD366" s="11">
        <v>0</v>
      </c>
      <c r="BF366" s="11">
        <f t="shared" si="102"/>
        <v>0</v>
      </c>
      <c r="BG366" s="11">
        <f t="shared" si="103"/>
        <v>0</v>
      </c>
      <c r="BH366" s="11">
        <f t="shared" si="104"/>
        <v>0</v>
      </c>
      <c r="BI366" s="11">
        <f t="shared" si="105"/>
        <v>0</v>
      </c>
      <c r="BL366" t="s">
        <v>588</v>
      </c>
    </row>
    <row r="367" spans="1:64" x14ac:dyDescent="0.25">
      <c r="A367">
        <v>2017</v>
      </c>
      <c r="B367" t="s">
        <v>379</v>
      </c>
      <c r="C367" s="1" t="s">
        <v>57</v>
      </c>
      <c r="D367" s="16">
        <v>23059</v>
      </c>
      <c r="E367" t="s">
        <v>260</v>
      </c>
      <c r="F367" t="s">
        <v>819</v>
      </c>
      <c r="G367" t="s">
        <v>230</v>
      </c>
      <c r="I367" t="s">
        <v>736</v>
      </c>
      <c r="J367">
        <v>2010</v>
      </c>
      <c r="K367">
        <f t="shared" si="106"/>
        <v>7</v>
      </c>
      <c r="L367" t="s">
        <v>739</v>
      </c>
      <c r="M367" t="s">
        <v>739</v>
      </c>
      <c r="N367" t="s">
        <v>745</v>
      </c>
      <c r="O367" s="2">
        <v>2000000</v>
      </c>
      <c r="P367" s="2">
        <v>2000000</v>
      </c>
      <c r="Q367" s="2">
        <v>1200000</v>
      </c>
      <c r="R367" s="3">
        <v>0.6</v>
      </c>
      <c r="S367" s="5">
        <f t="shared" si="99"/>
        <v>100</v>
      </c>
      <c r="T367" s="5">
        <v>70</v>
      </c>
      <c r="U367" s="5">
        <v>0</v>
      </c>
      <c r="V367" s="5">
        <v>10</v>
      </c>
      <c r="W367" s="5">
        <v>0</v>
      </c>
      <c r="X367" s="5">
        <v>10</v>
      </c>
      <c r="Y367" s="5">
        <v>5</v>
      </c>
      <c r="Z367" s="5">
        <v>0</v>
      </c>
      <c r="AA367" s="5">
        <v>4</v>
      </c>
      <c r="AB367" s="5">
        <v>1</v>
      </c>
      <c r="AC367" s="5">
        <v>0</v>
      </c>
      <c r="AD367" s="5">
        <v>0</v>
      </c>
      <c r="AE367" s="5">
        <v>0</v>
      </c>
      <c r="AF367" s="5">
        <v>0</v>
      </c>
      <c r="AG367" s="5"/>
      <c r="AH367" s="5">
        <v>0</v>
      </c>
      <c r="AI367" s="5"/>
      <c r="AJ367" s="5">
        <v>0</v>
      </c>
      <c r="AK367" s="5"/>
      <c r="AL367" s="11">
        <f t="shared" si="100"/>
        <v>10</v>
      </c>
      <c r="AM367" s="11">
        <f t="shared" si="101"/>
        <v>5</v>
      </c>
      <c r="AN367" s="11">
        <f t="shared" si="97"/>
        <v>100</v>
      </c>
      <c r="AO367" s="11">
        <v>100</v>
      </c>
      <c r="AP367" s="11">
        <v>0</v>
      </c>
      <c r="AQ367" s="11">
        <v>0</v>
      </c>
      <c r="AR367" s="11">
        <v>0</v>
      </c>
      <c r="AS367" s="11">
        <v>0</v>
      </c>
      <c r="AU367" s="11">
        <v>0</v>
      </c>
      <c r="AV367" s="11">
        <v>0</v>
      </c>
      <c r="AW367" s="11">
        <v>0</v>
      </c>
      <c r="AX367" s="11">
        <v>0</v>
      </c>
      <c r="AY367" s="11">
        <v>0</v>
      </c>
      <c r="AZ367" s="11">
        <v>0</v>
      </c>
      <c r="BB367" s="11">
        <v>0</v>
      </c>
      <c r="BD367" s="11">
        <v>0</v>
      </c>
      <c r="BF367" s="11">
        <f t="shared" si="102"/>
        <v>0</v>
      </c>
      <c r="BG367" s="11">
        <f t="shared" si="103"/>
        <v>0</v>
      </c>
      <c r="BH367" s="11">
        <f t="shared" si="104"/>
        <v>0</v>
      </c>
      <c r="BI367" s="11">
        <f t="shared" si="105"/>
        <v>0</v>
      </c>
      <c r="BL367" t="s">
        <v>588</v>
      </c>
    </row>
    <row r="368" spans="1:64" x14ac:dyDescent="0.25">
      <c r="A368">
        <v>2017</v>
      </c>
      <c r="B368" t="s">
        <v>352</v>
      </c>
      <c r="C368" s="1" t="s">
        <v>60</v>
      </c>
      <c r="D368" s="16">
        <v>29403</v>
      </c>
      <c r="E368" t="s">
        <v>260</v>
      </c>
      <c r="F368" t="s">
        <v>819</v>
      </c>
      <c r="G368" t="s">
        <v>224</v>
      </c>
      <c r="I368" t="s">
        <v>224</v>
      </c>
      <c r="J368">
        <v>2011</v>
      </c>
      <c r="K368">
        <f t="shared" si="106"/>
        <v>6</v>
      </c>
      <c r="L368" t="s">
        <v>739</v>
      </c>
      <c r="M368" t="s">
        <v>739</v>
      </c>
      <c r="N368" t="s">
        <v>744</v>
      </c>
      <c r="O368" s="2">
        <v>2013025</v>
      </c>
      <c r="P368" s="2">
        <v>1363729</v>
      </c>
      <c r="Q368" s="2">
        <v>937399</v>
      </c>
      <c r="R368" s="3">
        <v>0.46566684467406017</v>
      </c>
      <c r="S368" s="5">
        <f t="shared" si="99"/>
        <v>100</v>
      </c>
      <c r="T368" s="5">
        <v>80</v>
      </c>
      <c r="U368" s="5">
        <v>3</v>
      </c>
      <c r="V368" s="5">
        <v>0</v>
      </c>
      <c r="W368" s="5">
        <v>0</v>
      </c>
      <c r="X368" s="5">
        <v>3</v>
      </c>
      <c r="Y368" s="5">
        <v>2</v>
      </c>
      <c r="Z368" s="5">
        <v>10</v>
      </c>
      <c r="AA368" s="5">
        <v>0</v>
      </c>
      <c r="AB368" s="5">
        <v>0</v>
      </c>
      <c r="AC368" s="5">
        <v>2</v>
      </c>
      <c r="AD368" s="5">
        <v>0</v>
      </c>
      <c r="AE368" s="5">
        <v>0</v>
      </c>
      <c r="AF368" s="5">
        <v>0</v>
      </c>
      <c r="AG368" s="5"/>
      <c r="AH368" s="5">
        <v>0</v>
      </c>
      <c r="AI368" s="5"/>
      <c r="AJ368" s="5">
        <v>0</v>
      </c>
      <c r="AK368" s="5"/>
      <c r="AL368" s="11">
        <f t="shared" si="100"/>
        <v>0</v>
      </c>
      <c r="AM368" s="11">
        <f t="shared" si="101"/>
        <v>12</v>
      </c>
      <c r="AN368" s="11">
        <f t="shared" si="97"/>
        <v>100</v>
      </c>
      <c r="AO368" s="11">
        <v>0</v>
      </c>
      <c r="AP368" s="11">
        <v>40</v>
      </c>
      <c r="AQ368" s="11">
        <v>9</v>
      </c>
      <c r="AR368" s="11">
        <v>45</v>
      </c>
      <c r="AS368" s="11">
        <v>3</v>
      </c>
      <c r="AU368" s="11">
        <v>1</v>
      </c>
      <c r="AV368" s="11">
        <v>0</v>
      </c>
      <c r="AW368" s="11">
        <v>0</v>
      </c>
      <c r="AX368" s="11">
        <v>2</v>
      </c>
      <c r="AY368" s="11">
        <v>0</v>
      </c>
      <c r="AZ368" s="11">
        <v>0</v>
      </c>
      <c r="BB368" s="11">
        <v>0</v>
      </c>
      <c r="BD368" s="11">
        <v>0</v>
      </c>
      <c r="BF368" s="11">
        <f t="shared" si="102"/>
        <v>49</v>
      </c>
      <c r="BG368" s="11">
        <f t="shared" si="103"/>
        <v>3</v>
      </c>
      <c r="BH368" s="11">
        <f t="shared" si="104"/>
        <v>2</v>
      </c>
      <c r="BI368" s="11">
        <f t="shared" si="105"/>
        <v>0</v>
      </c>
      <c r="BL368" t="s">
        <v>586</v>
      </c>
    </row>
    <row r="369" spans="1:64" x14ac:dyDescent="0.25">
      <c r="A369">
        <v>2017</v>
      </c>
      <c r="B369" t="s">
        <v>363</v>
      </c>
      <c r="C369" s="1" t="s">
        <v>57</v>
      </c>
      <c r="D369" s="16">
        <v>22905</v>
      </c>
      <c r="E369" t="s">
        <v>260</v>
      </c>
      <c r="F369" t="s">
        <v>819</v>
      </c>
      <c r="G369" t="s">
        <v>224</v>
      </c>
      <c r="I369" t="s">
        <v>224</v>
      </c>
      <c r="J369">
        <v>2009</v>
      </c>
      <c r="K369">
        <f t="shared" si="106"/>
        <v>8</v>
      </c>
      <c r="L369" t="s">
        <v>739</v>
      </c>
      <c r="M369" t="s">
        <v>739</v>
      </c>
      <c r="N369" t="s">
        <v>744</v>
      </c>
      <c r="O369" s="2">
        <v>1300000</v>
      </c>
      <c r="P369" s="2">
        <v>800000</v>
      </c>
      <c r="S369" s="5">
        <f t="shared" si="99"/>
        <v>100</v>
      </c>
      <c r="T369" s="5">
        <v>75</v>
      </c>
      <c r="U369" s="5">
        <v>0</v>
      </c>
      <c r="V369" s="5">
        <v>5</v>
      </c>
      <c r="W369" s="5">
        <v>0</v>
      </c>
      <c r="X369" s="5">
        <v>5</v>
      </c>
      <c r="Y369" s="5">
        <v>5</v>
      </c>
      <c r="Z369" s="5">
        <v>5</v>
      </c>
      <c r="AA369" s="5">
        <v>0</v>
      </c>
      <c r="AB369" s="5">
        <v>0</v>
      </c>
      <c r="AC369" s="5">
        <v>5</v>
      </c>
      <c r="AD369" s="5">
        <v>0</v>
      </c>
      <c r="AE369" s="5">
        <v>0</v>
      </c>
      <c r="AF369" s="5">
        <v>0</v>
      </c>
      <c r="AG369" s="5"/>
      <c r="AH369" s="5">
        <v>0</v>
      </c>
      <c r="AI369" s="5"/>
      <c r="AJ369" s="5">
        <v>0</v>
      </c>
      <c r="AK369" s="5"/>
      <c r="AL369" s="11">
        <f t="shared" si="100"/>
        <v>5</v>
      </c>
      <c r="AM369" s="11">
        <f t="shared" si="101"/>
        <v>10</v>
      </c>
      <c r="AN369" s="11">
        <f t="shared" si="97"/>
        <v>100</v>
      </c>
      <c r="AO369" s="11">
        <v>10</v>
      </c>
      <c r="AP369" s="11">
        <v>15</v>
      </c>
      <c r="AQ369" s="11">
        <v>20</v>
      </c>
      <c r="AR369" s="11">
        <v>15</v>
      </c>
      <c r="AS369" s="11">
        <v>15</v>
      </c>
      <c r="AU369" s="11">
        <v>0</v>
      </c>
      <c r="AV369" s="11">
        <v>0</v>
      </c>
      <c r="AW369" s="11">
        <v>0</v>
      </c>
      <c r="AX369" s="11">
        <v>10</v>
      </c>
      <c r="AY369" s="11">
        <v>10</v>
      </c>
      <c r="AZ369" s="11">
        <v>5</v>
      </c>
      <c r="BB369" s="11">
        <v>0</v>
      </c>
      <c r="BD369" s="11">
        <v>0</v>
      </c>
      <c r="BF369" s="11">
        <f t="shared" si="102"/>
        <v>35</v>
      </c>
      <c r="BG369" s="11">
        <f t="shared" si="103"/>
        <v>15</v>
      </c>
      <c r="BH369" s="11">
        <f t="shared" si="104"/>
        <v>25</v>
      </c>
      <c r="BI369" s="11">
        <f t="shared" si="105"/>
        <v>0</v>
      </c>
      <c r="BL369" t="s">
        <v>586</v>
      </c>
    </row>
    <row r="370" spans="1:64" x14ac:dyDescent="0.25">
      <c r="A370">
        <v>2017</v>
      </c>
      <c r="B370" t="s">
        <v>344</v>
      </c>
      <c r="C370" s="1" t="s">
        <v>21</v>
      </c>
      <c r="D370" s="16">
        <v>28403</v>
      </c>
      <c r="E370" t="s">
        <v>260</v>
      </c>
      <c r="F370" t="s">
        <v>819</v>
      </c>
      <c r="G370" t="s">
        <v>224</v>
      </c>
      <c r="I370" t="s">
        <v>224</v>
      </c>
      <c r="J370">
        <v>2009</v>
      </c>
      <c r="K370">
        <f t="shared" si="106"/>
        <v>8</v>
      </c>
      <c r="L370" t="s">
        <v>739</v>
      </c>
      <c r="M370" t="s">
        <v>739</v>
      </c>
      <c r="N370" t="s">
        <v>744</v>
      </c>
      <c r="O370" s="2">
        <v>365284</v>
      </c>
      <c r="P370" s="2">
        <v>244082</v>
      </c>
      <c r="Q370" s="2">
        <v>360252</v>
      </c>
      <c r="R370" s="3">
        <v>0.98622441716582165</v>
      </c>
      <c r="S370" s="5">
        <f t="shared" si="99"/>
        <v>100</v>
      </c>
      <c r="T370" s="5">
        <v>60</v>
      </c>
      <c r="U370" s="5">
        <v>0</v>
      </c>
      <c r="V370" s="5">
        <v>30</v>
      </c>
      <c r="W370" s="5">
        <v>0</v>
      </c>
      <c r="X370" s="5">
        <v>5</v>
      </c>
      <c r="Y370" s="5">
        <v>5</v>
      </c>
      <c r="Z370" s="5">
        <v>0</v>
      </c>
      <c r="AA370" s="5">
        <v>0</v>
      </c>
      <c r="AB370" s="5">
        <v>0</v>
      </c>
      <c r="AC370" s="5">
        <v>0</v>
      </c>
      <c r="AD370" s="5">
        <v>0</v>
      </c>
      <c r="AE370" s="5">
        <v>0</v>
      </c>
      <c r="AF370" s="5">
        <v>0</v>
      </c>
      <c r="AG370" s="5"/>
      <c r="AH370" s="5">
        <v>0</v>
      </c>
      <c r="AI370" s="5"/>
      <c r="AJ370" s="5">
        <v>0</v>
      </c>
      <c r="AK370" s="5"/>
      <c r="AL370" s="11">
        <f t="shared" si="100"/>
        <v>30</v>
      </c>
      <c r="AM370" s="11">
        <f t="shared" si="101"/>
        <v>0</v>
      </c>
      <c r="AN370" s="11">
        <f t="shared" si="97"/>
        <v>100</v>
      </c>
      <c r="AO370" s="11">
        <v>3</v>
      </c>
      <c r="AP370" s="11">
        <v>5</v>
      </c>
      <c r="AQ370" s="11">
        <v>5</v>
      </c>
      <c r="AR370" s="11">
        <v>66</v>
      </c>
      <c r="AS370" s="11">
        <v>0</v>
      </c>
      <c r="AU370" s="11">
        <v>5</v>
      </c>
      <c r="AV370" s="11">
        <v>0</v>
      </c>
      <c r="AW370" s="11">
        <v>0</v>
      </c>
      <c r="AX370" s="11">
        <v>15</v>
      </c>
      <c r="AY370" s="11">
        <v>0</v>
      </c>
      <c r="AZ370" s="11">
        <v>1</v>
      </c>
      <c r="BB370" s="11">
        <v>0</v>
      </c>
      <c r="BD370" s="11">
        <v>0</v>
      </c>
      <c r="BF370" s="11">
        <f t="shared" si="102"/>
        <v>10</v>
      </c>
      <c r="BG370" s="11">
        <f t="shared" si="103"/>
        <v>0</v>
      </c>
      <c r="BH370" s="11">
        <f t="shared" si="104"/>
        <v>16</v>
      </c>
      <c r="BI370" s="11">
        <f t="shared" si="105"/>
        <v>0</v>
      </c>
      <c r="BL370" t="s">
        <v>586</v>
      </c>
    </row>
    <row r="371" spans="1:64" x14ac:dyDescent="0.25">
      <c r="A371">
        <v>2017</v>
      </c>
      <c r="B371" t="s">
        <v>349</v>
      </c>
      <c r="C371" s="1" t="s">
        <v>35</v>
      </c>
      <c r="D371" s="16">
        <v>21550</v>
      </c>
      <c r="E371" t="s">
        <v>260</v>
      </c>
      <c r="F371" t="s">
        <v>819</v>
      </c>
      <c r="G371" t="s">
        <v>227</v>
      </c>
      <c r="I371" t="s">
        <v>733</v>
      </c>
      <c r="J371">
        <v>2011</v>
      </c>
      <c r="K371">
        <f t="shared" si="106"/>
        <v>6</v>
      </c>
      <c r="L371" t="s">
        <v>739</v>
      </c>
      <c r="M371" t="s">
        <v>739</v>
      </c>
      <c r="N371" t="s">
        <v>746</v>
      </c>
      <c r="O371" s="2">
        <v>73953.899999999994</v>
      </c>
      <c r="P371" s="2">
        <v>59108.9</v>
      </c>
      <c r="Q371" s="2">
        <v>72572.87</v>
      </c>
      <c r="R371" s="3">
        <v>0.98132579890986138</v>
      </c>
      <c r="S371" s="5">
        <f t="shared" si="99"/>
        <v>100</v>
      </c>
      <c r="T371" s="5">
        <v>100</v>
      </c>
      <c r="U371" s="5">
        <v>0</v>
      </c>
      <c r="V371" s="5">
        <v>0</v>
      </c>
      <c r="W371" s="5">
        <v>0</v>
      </c>
      <c r="X371" s="5">
        <v>0</v>
      </c>
      <c r="Y371" s="5">
        <v>0</v>
      </c>
      <c r="Z371" s="5">
        <v>0</v>
      </c>
      <c r="AA371" s="5">
        <v>0</v>
      </c>
      <c r="AB371" s="5">
        <v>0</v>
      </c>
      <c r="AC371" s="5">
        <v>0</v>
      </c>
      <c r="AD371" s="5">
        <v>0</v>
      </c>
      <c r="AE371" s="5">
        <v>0</v>
      </c>
      <c r="AF371" s="5">
        <v>0</v>
      </c>
      <c r="AG371" s="5"/>
      <c r="AH371" s="5">
        <v>0</v>
      </c>
      <c r="AI371" s="5"/>
      <c r="AJ371" s="5">
        <v>0</v>
      </c>
      <c r="AK371" s="5"/>
      <c r="AL371" s="11">
        <f t="shared" si="100"/>
        <v>0</v>
      </c>
      <c r="AM371" s="11">
        <f t="shared" si="101"/>
        <v>0</v>
      </c>
      <c r="AN371" s="11">
        <f t="shared" si="97"/>
        <v>100</v>
      </c>
      <c r="AO371" s="11">
        <v>15.574896504587294</v>
      </c>
      <c r="AP371" s="11">
        <v>0</v>
      </c>
      <c r="AQ371" s="11">
        <v>38.063726443902695</v>
      </c>
      <c r="AR371" s="11">
        <v>35.761112116787821</v>
      </c>
      <c r="AS371" s="11">
        <v>0.35908298073555761</v>
      </c>
      <c r="AT371" s="11" t="s">
        <v>243</v>
      </c>
      <c r="AU371" s="11">
        <v>0</v>
      </c>
      <c r="AV371" s="11">
        <v>0</v>
      </c>
      <c r="AW371" s="11">
        <v>1.1402682167998388</v>
      </c>
      <c r="AX371" s="11">
        <v>0</v>
      </c>
      <c r="AY371" s="11">
        <v>1.0658293421126093</v>
      </c>
      <c r="AZ371" s="11">
        <v>0</v>
      </c>
      <c r="BA371" s="11" t="s">
        <v>243</v>
      </c>
      <c r="BB371" s="11">
        <v>1.7266435342224267</v>
      </c>
      <c r="BD371" s="11">
        <v>6.3084408608517499</v>
      </c>
      <c r="BF371" s="11">
        <f t="shared" si="102"/>
        <v>38.063726443902695</v>
      </c>
      <c r="BG371" s="11">
        <f t="shared" si="103"/>
        <v>0.35908298073555761</v>
      </c>
      <c r="BH371" s="11">
        <f t="shared" si="104"/>
        <v>2.2060975589124481</v>
      </c>
      <c r="BI371" s="11">
        <f t="shared" si="105"/>
        <v>8.0350843950741773</v>
      </c>
      <c r="BL371" t="s">
        <v>587</v>
      </c>
    </row>
    <row r="372" spans="1:64" x14ac:dyDescent="0.25">
      <c r="A372">
        <v>2017</v>
      </c>
      <c r="B372" t="s">
        <v>340</v>
      </c>
      <c r="C372" s="1" t="s">
        <v>23</v>
      </c>
      <c r="D372" s="16">
        <v>63110</v>
      </c>
      <c r="E372" t="s">
        <v>255</v>
      </c>
      <c r="F372" t="s">
        <v>816</v>
      </c>
      <c r="G372" t="s">
        <v>226</v>
      </c>
      <c r="I372" t="s">
        <v>736</v>
      </c>
      <c r="J372">
        <v>2008</v>
      </c>
      <c r="K372">
        <f t="shared" si="106"/>
        <v>9</v>
      </c>
      <c r="L372" t="s">
        <v>739</v>
      </c>
      <c r="M372" t="s">
        <v>739</v>
      </c>
      <c r="N372" t="s">
        <v>745</v>
      </c>
      <c r="O372" s="2">
        <v>735000</v>
      </c>
      <c r="P372" s="2">
        <v>735000</v>
      </c>
      <c r="Q372" s="2">
        <v>735000</v>
      </c>
      <c r="R372" s="3">
        <v>1</v>
      </c>
      <c r="AL372" s="11"/>
      <c r="AM372" s="11"/>
      <c r="AN372" s="11">
        <f t="shared" si="97"/>
        <v>100</v>
      </c>
      <c r="AO372" s="11">
        <v>100</v>
      </c>
      <c r="AP372" s="11">
        <v>0</v>
      </c>
      <c r="AQ372" s="11">
        <v>0</v>
      </c>
      <c r="AR372" s="11">
        <v>0</v>
      </c>
      <c r="AS372" s="11">
        <v>0</v>
      </c>
      <c r="AU372" s="11">
        <v>0</v>
      </c>
      <c r="AV372" s="11">
        <v>0</v>
      </c>
      <c r="AW372" s="11">
        <v>0</v>
      </c>
      <c r="AX372" s="11">
        <v>0</v>
      </c>
      <c r="AY372" s="11">
        <v>0</v>
      </c>
      <c r="AZ372" s="11">
        <v>0</v>
      </c>
      <c r="BB372" s="11">
        <v>0</v>
      </c>
      <c r="BD372" s="11">
        <v>0</v>
      </c>
      <c r="BF372" s="11">
        <f t="shared" si="102"/>
        <v>0</v>
      </c>
      <c r="BG372" s="11">
        <f t="shared" si="103"/>
        <v>0</v>
      </c>
      <c r="BH372" s="11">
        <f t="shared" si="104"/>
        <v>0</v>
      </c>
      <c r="BI372" s="11">
        <f t="shared" si="105"/>
        <v>0</v>
      </c>
      <c r="BL372" t="s">
        <v>587</v>
      </c>
    </row>
    <row r="373" spans="1:64" x14ac:dyDescent="0.25">
      <c r="A373">
        <v>2017</v>
      </c>
      <c r="B373" t="s">
        <v>389</v>
      </c>
      <c r="C373" s="1" t="s">
        <v>23</v>
      </c>
      <c r="D373" s="16">
        <v>63118</v>
      </c>
      <c r="E373" t="s">
        <v>255</v>
      </c>
      <c r="F373" t="s">
        <v>816</v>
      </c>
      <c r="G373" t="s">
        <v>230</v>
      </c>
      <c r="I373" t="s">
        <v>736</v>
      </c>
      <c r="J373">
        <v>2008</v>
      </c>
      <c r="K373">
        <f t="shared" si="106"/>
        <v>9</v>
      </c>
      <c r="L373" t="s">
        <v>739</v>
      </c>
      <c r="M373" t="s">
        <v>739</v>
      </c>
      <c r="N373" t="s">
        <v>744</v>
      </c>
      <c r="O373" s="2">
        <v>489000</v>
      </c>
      <c r="P373" s="2">
        <v>489000</v>
      </c>
      <c r="Q373" s="2">
        <v>400000</v>
      </c>
      <c r="R373" s="3">
        <v>0.81799591002044991</v>
      </c>
      <c r="S373" s="5">
        <f>SUM(T373:AJ373)</f>
        <v>100</v>
      </c>
      <c r="T373" s="5">
        <v>40</v>
      </c>
      <c r="U373" s="5">
        <v>5</v>
      </c>
      <c r="V373" s="5">
        <v>30</v>
      </c>
      <c r="W373" s="5">
        <v>0</v>
      </c>
      <c r="X373" s="5">
        <v>10</v>
      </c>
      <c r="Y373" s="5">
        <v>10</v>
      </c>
      <c r="Z373" s="5">
        <v>5</v>
      </c>
      <c r="AA373" s="5">
        <v>0</v>
      </c>
      <c r="AB373" s="5">
        <v>0</v>
      </c>
      <c r="AC373" s="5">
        <v>0</v>
      </c>
      <c r="AD373" s="5">
        <v>0</v>
      </c>
      <c r="AE373" s="5">
        <v>0</v>
      </c>
      <c r="AF373" s="5">
        <v>0</v>
      </c>
      <c r="AG373" s="5"/>
      <c r="AH373" s="5">
        <v>0</v>
      </c>
      <c r="AI373" s="5"/>
      <c r="AJ373" s="5">
        <v>0</v>
      </c>
      <c r="AK373" s="5"/>
      <c r="AL373" s="11">
        <f>V373+W373</f>
        <v>30</v>
      </c>
      <c r="AM373" s="11">
        <f>SUM(Z373:AF373)+AH373+AJ373</f>
        <v>5</v>
      </c>
      <c r="AN373" s="11">
        <f t="shared" si="97"/>
        <v>100</v>
      </c>
      <c r="AO373" s="11">
        <v>0</v>
      </c>
      <c r="AP373" s="11">
        <v>0</v>
      </c>
      <c r="AQ373" s="11">
        <v>0</v>
      </c>
      <c r="AR373" s="11">
        <v>90</v>
      </c>
      <c r="AS373" s="11">
        <v>0</v>
      </c>
      <c r="AU373" s="11">
        <v>0</v>
      </c>
      <c r="AV373" s="11">
        <v>5</v>
      </c>
      <c r="AW373" s="11">
        <v>0</v>
      </c>
      <c r="AX373" s="11">
        <v>5</v>
      </c>
      <c r="AY373" s="11">
        <v>0</v>
      </c>
      <c r="AZ373" s="11">
        <v>0</v>
      </c>
      <c r="BB373" s="11">
        <v>0</v>
      </c>
      <c r="BD373" s="11">
        <v>0</v>
      </c>
      <c r="BF373" s="11">
        <f t="shared" si="102"/>
        <v>0</v>
      </c>
      <c r="BG373" s="11">
        <f t="shared" si="103"/>
        <v>0</v>
      </c>
      <c r="BH373" s="11">
        <f t="shared" si="104"/>
        <v>10</v>
      </c>
      <c r="BI373" s="11">
        <f t="shared" si="105"/>
        <v>0</v>
      </c>
      <c r="BL373" t="s">
        <v>588</v>
      </c>
    </row>
    <row r="374" spans="1:64" x14ac:dyDescent="0.25">
      <c r="A374">
        <v>2017</v>
      </c>
      <c r="B374" t="s">
        <v>289</v>
      </c>
      <c r="C374" s="1" t="s">
        <v>33</v>
      </c>
      <c r="D374" s="16">
        <v>78756</v>
      </c>
      <c r="E374" t="s">
        <v>256</v>
      </c>
      <c r="F374" t="s">
        <v>819</v>
      </c>
      <c r="G374" t="s">
        <v>230</v>
      </c>
      <c r="I374" t="s">
        <v>736</v>
      </c>
      <c r="J374">
        <v>2008</v>
      </c>
      <c r="K374">
        <f t="shared" si="106"/>
        <v>9</v>
      </c>
      <c r="L374" t="s">
        <v>739</v>
      </c>
      <c r="M374" t="s">
        <v>739</v>
      </c>
      <c r="N374" t="s">
        <v>744</v>
      </c>
      <c r="O374" s="2">
        <v>7400000</v>
      </c>
      <c r="P374" s="2">
        <v>7400000</v>
      </c>
      <c r="Q374" s="2">
        <v>6800000</v>
      </c>
      <c r="R374" s="3">
        <v>0.91891891891891897</v>
      </c>
      <c r="S374" s="5">
        <f>SUM(T374:AJ374)</f>
        <v>100</v>
      </c>
      <c r="T374" s="5">
        <v>38</v>
      </c>
      <c r="U374" s="5">
        <v>0</v>
      </c>
      <c r="V374" s="5">
        <v>30</v>
      </c>
      <c r="W374" s="5">
        <v>0</v>
      </c>
      <c r="X374" s="5">
        <v>10</v>
      </c>
      <c r="Y374" s="5">
        <v>20</v>
      </c>
      <c r="Z374" s="5">
        <v>1</v>
      </c>
      <c r="AA374" s="5">
        <v>0</v>
      </c>
      <c r="AB374" s="5">
        <v>0</v>
      </c>
      <c r="AC374" s="5">
        <v>1</v>
      </c>
      <c r="AD374" s="5">
        <v>0</v>
      </c>
      <c r="AE374" s="5">
        <v>0</v>
      </c>
      <c r="AF374" s="5">
        <v>0</v>
      </c>
      <c r="AG374" s="5"/>
      <c r="AH374" s="5">
        <v>0</v>
      </c>
      <c r="AI374" s="5"/>
      <c r="AJ374" s="5">
        <v>0</v>
      </c>
      <c r="AK374" s="5"/>
      <c r="AL374" s="11">
        <f>V374+W374</f>
        <v>30</v>
      </c>
      <c r="AM374" s="11">
        <f>SUM(Z374:AF374)+AH374+AJ374</f>
        <v>2</v>
      </c>
      <c r="AN374" s="11">
        <f t="shared" si="97"/>
        <v>100</v>
      </c>
      <c r="AO374" s="11">
        <v>0</v>
      </c>
      <c r="AP374" s="11">
        <v>0</v>
      </c>
      <c r="AQ374" s="11">
        <v>5</v>
      </c>
      <c r="AR374" s="11">
        <v>86</v>
      </c>
      <c r="AS374" s="11">
        <v>0</v>
      </c>
      <c r="AU374" s="11">
        <v>0</v>
      </c>
      <c r="AV374" s="11">
        <v>0</v>
      </c>
      <c r="AW374" s="11">
        <v>6</v>
      </c>
      <c r="AX374" s="11">
        <v>3</v>
      </c>
      <c r="AY374" s="11">
        <v>0</v>
      </c>
      <c r="AZ374" s="11">
        <v>0</v>
      </c>
      <c r="BB374" s="11">
        <v>0</v>
      </c>
      <c r="BD374" s="11">
        <v>0</v>
      </c>
      <c r="BF374" s="11">
        <f t="shared" si="102"/>
        <v>5</v>
      </c>
      <c r="BG374" s="11">
        <f t="shared" si="103"/>
        <v>0</v>
      </c>
      <c r="BH374" s="11">
        <f t="shared" si="104"/>
        <v>9</v>
      </c>
      <c r="BI374" s="11">
        <f t="shared" si="105"/>
        <v>0</v>
      </c>
    </row>
    <row r="375" spans="1:64" x14ac:dyDescent="0.25">
      <c r="A375">
        <v>2017</v>
      </c>
      <c r="B375" t="s">
        <v>382</v>
      </c>
      <c r="C375" s="1" t="s">
        <v>33</v>
      </c>
      <c r="D375" s="16">
        <v>76655</v>
      </c>
      <c r="E375" t="s">
        <v>256</v>
      </c>
      <c r="F375" t="s">
        <v>819</v>
      </c>
      <c r="G375" t="s">
        <v>242</v>
      </c>
      <c r="I375" t="s">
        <v>242</v>
      </c>
      <c r="J375">
        <v>2008</v>
      </c>
      <c r="K375">
        <f t="shared" si="106"/>
        <v>9</v>
      </c>
      <c r="L375" t="s">
        <v>739</v>
      </c>
      <c r="M375" t="s">
        <v>739</v>
      </c>
      <c r="N375" t="s">
        <v>746</v>
      </c>
      <c r="O375" s="2">
        <v>100000</v>
      </c>
      <c r="P375" s="2">
        <v>100000</v>
      </c>
      <c r="Q375" s="2">
        <v>120000</v>
      </c>
      <c r="R375" s="3">
        <v>1.2</v>
      </c>
      <c r="S375" s="5">
        <f>SUM(T375:AJ375)</f>
        <v>100</v>
      </c>
      <c r="T375" s="5">
        <v>0</v>
      </c>
      <c r="U375" s="5">
        <v>0</v>
      </c>
      <c r="V375" s="5">
        <v>10</v>
      </c>
      <c r="W375" s="5">
        <v>0</v>
      </c>
      <c r="X375" s="5">
        <v>70</v>
      </c>
      <c r="Y375" s="5">
        <v>0</v>
      </c>
      <c r="Z375" s="5">
        <v>0</v>
      </c>
      <c r="AA375" s="5">
        <v>5</v>
      </c>
      <c r="AB375" s="5">
        <v>5</v>
      </c>
      <c r="AC375" s="5">
        <v>10</v>
      </c>
      <c r="AD375" s="5">
        <v>0</v>
      </c>
      <c r="AE375" s="5">
        <v>0</v>
      </c>
      <c r="AF375" s="5">
        <v>0</v>
      </c>
      <c r="AG375" s="5"/>
      <c r="AH375" s="5">
        <v>0</v>
      </c>
      <c r="AI375" s="5"/>
      <c r="AJ375" s="5">
        <v>0</v>
      </c>
      <c r="AK375" s="5"/>
      <c r="AL375" s="11">
        <f>V375+W375</f>
        <v>10</v>
      </c>
      <c r="AM375" s="11">
        <f>SUM(Z375:AF375)+AH375+AJ375</f>
        <v>20</v>
      </c>
      <c r="AN375" s="11">
        <f t="shared" si="97"/>
        <v>100</v>
      </c>
      <c r="AO375" s="11">
        <v>90</v>
      </c>
      <c r="AP375" s="11">
        <v>0</v>
      </c>
      <c r="AQ375" s="11">
        <v>0</v>
      </c>
      <c r="AR375" s="11">
        <v>5</v>
      </c>
      <c r="AS375" s="11">
        <v>0</v>
      </c>
      <c r="AU375" s="11">
        <v>0</v>
      </c>
      <c r="AV375" s="11">
        <v>0</v>
      </c>
      <c r="AW375" s="11">
        <v>0</v>
      </c>
      <c r="AX375" s="11">
        <v>0</v>
      </c>
      <c r="AY375" s="11">
        <v>0</v>
      </c>
      <c r="AZ375" s="11">
        <v>0</v>
      </c>
      <c r="BB375" s="11">
        <v>0</v>
      </c>
      <c r="BD375" s="11">
        <v>5</v>
      </c>
      <c r="BE375" t="s">
        <v>787</v>
      </c>
      <c r="BF375" s="11">
        <f t="shared" si="102"/>
        <v>0</v>
      </c>
      <c r="BG375" s="11">
        <f t="shared" si="103"/>
        <v>0</v>
      </c>
      <c r="BH375" s="11">
        <f t="shared" si="104"/>
        <v>0</v>
      </c>
      <c r="BI375" s="11">
        <f t="shared" si="105"/>
        <v>5</v>
      </c>
      <c r="BL375" t="s">
        <v>588</v>
      </c>
    </row>
    <row r="376" spans="1:64" x14ac:dyDescent="0.25">
      <c r="A376">
        <v>2017</v>
      </c>
      <c r="B376" t="s">
        <v>324</v>
      </c>
      <c r="C376" s="1" t="s">
        <v>216</v>
      </c>
      <c r="D376" s="17">
        <v>72336</v>
      </c>
      <c r="E376" t="s">
        <v>256</v>
      </c>
      <c r="F376" t="s">
        <v>819</v>
      </c>
      <c r="G376" t="s">
        <v>224</v>
      </c>
      <c r="I376" t="s">
        <v>224</v>
      </c>
      <c r="J376">
        <v>2010</v>
      </c>
      <c r="K376">
        <f t="shared" si="106"/>
        <v>7</v>
      </c>
      <c r="L376" t="s">
        <v>739</v>
      </c>
      <c r="M376" t="s">
        <v>739</v>
      </c>
      <c r="N376" t="s">
        <v>744</v>
      </c>
      <c r="P376" s="2">
        <v>75000</v>
      </c>
      <c r="Q376" s="2">
        <v>45000</v>
      </c>
      <c r="AL376" s="11"/>
      <c r="AM376" s="11"/>
      <c r="AN376" s="11">
        <f t="shared" si="97"/>
        <v>100</v>
      </c>
      <c r="AO376" s="11">
        <v>10</v>
      </c>
      <c r="AP376" s="11">
        <v>5</v>
      </c>
      <c r="AQ376" s="11">
        <v>0</v>
      </c>
      <c r="AR376" s="11">
        <v>10</v>
      </c>
      <c r="AS376" s="11">
        <v>0</v>
      </c>
      <c r="AU376" s="11">
        <v>30</v>
      </c>
      <c r="AV376" s="11">
        <v>0</v>
      </c>
      <c r="AW376" s="11">
        <v>45</v>
      </c>
      <c r="AX376" s="11">
        <v>0</v>
      </c>
      <c r="AY376" s="11">
        <v>0</v>
      </c>
      <c r="AZ376" s="11">
        <v>0</v>
      </c>
      <c r="BB376" s="11">
        <v>0</v>
      </c>
      <c r="BD376" s="11">
        <v>0</v>
      </c>
      <c r="BF376" s="11">
        <f t="shared" si="102"/>
        <v>5</v>
      </c>
      <c r="BG376" s="11">
        <f t="shared" si="103"/>
        <v>0</v>
      </c>
      <c r="BH376" s="11">
        <f t="shared" si="104"/>
        <v>45</v>
      </c>
      <c r="BI376" s="11">
        <f t="shared" si="105"/>
        <v>0</v>
      </c>
      <c r="BL376" t="s">
        <v>587</v>
      </c>
    </row>
    <row r="377" spans="1:64" x14ac:dyDescent="0.25">
      <c r="A377">
        <v>2017</v>
      </c>
      <c r="B377" t="s">
        <v>329</v>
      </c>
      <c r="C377" s="1" t="s">
        <v>40</v>
      </c>
      <c r="D377" s="16">
        <v>49686</v>
      </c>
      <c r="E377" t="s">
        <v>257</v>
      </c>
      <c r="F377" t="s">
        <v>816</v>
      </c>
      <c r="G377" t="s">
        <v>230</v>
      </c>
      <c r="I377" t="s">
        <v>736</v>
      </c>
      <c r="J377">
        <v>2007</v>
      </c>
      <c r="K377">
        <f t="shared" si="106"/>
        <v>10</v>
      </c>
      <c r="L377" t="s">
        <v>739</v>
      </c>
      <c r="M377" t="s">
        <v>739</v>
      </c>
      <c r="N377" t="s">
        <v>744</v>
      </c>
      <c r="O377" s="2">
        <v>6600545</v>
      </c>
      <c r="P377" s="2">
        <v>6725514</v>
      </c>
      <c r="Q377" s="2">
        <v>9581732</v>
      </c>
      <c r="R377" s="3">
        <v>1.4516577040229255</v>
      </c>
      <c r="S377" s="5">
        <f>SUM(T377:AJ377)</f>
        <v>99.999999999999986</v>
      </c>
      <c r="T377" s="5">
        <v>13.129762275418653</v>
      </c>
      <c r="U377" s="5">
        <v>6.8039409329904004</v>
      </c>
      <c r="V377" s="5">
        <v>20.134475967190017</v>
      </c>
      <c r="W377" s="5">
        <v>1.9472415045154914</v>
      </c>
      <c r="X377" s="5">
        <v>7.7669305275403486</v>
      </c>
      <c r="Y377" s="5">
        <v>3.7260943921906939</v>
      </c>
      <c r="Z377" s="5">
        <v>0.75803871644605902</v>
      </c>
      <c r="AA377" s="5">
        <v>0.36490891253813462</v>
      </c>
      <c r="AB377" s="5">
        <v>0.77393341237561919</v>
      </c>
      <c r="AC377" s="5">
        <v>40.540113365313047</v>
      </c>
      <c r="AD377" s="5">
        <v>0.40798368719476313</v>
      </c>
      <c r="AE377" s="5">
        <v>0.40127788002522929</v>
      </c>
      <c r="AF377" s="5">
        <v>3.245298426261547</v>
      </c>
      <c r="AG377" s="5"/>
      <c r="AH377" s="5">
        <v>0</v>
      </c>
      <c r="AI377" s="5"/>
      <c r="AJ377" s="5">
        <v>0</v>
      </c>
      <c r="AK377" s="5"/>
      <c r="AL377" s="11">
        <f>V377+W377</f>
        <v>22.08171747170551</v>
      </c>
      <c r="AM377" s="11">
        <f>SUM(Z377:AF377)+AH377+AJ377</f>
        <v>46.491554400154399</v>
      </c>
      <c r="AN377" s="11">
        <f t="shared" si="97"/>
        <v>99.999999768231959</v>
      </c>
      <c r="AO377" s="11">
        <v>0</v>
      </c>
      <c r="AP377" s="11">
        <v>14.229499782470157</v>
      </c>
      <c r="AQ377" s="11">
        <v>6.7968188007637789</v>
      </c>
      <c r="AR377" s="11">
        <v>40.016539768000001</v>
      </c>
      <c r="AS377" s="11">
        <v>0.45398760600305049</v>
      </c>
      <c r="AT377" s="11" t="s">
        <v>243</v>
      </c>
      <c r="AU377" s="11">
        <v>1.5583939011947636</v>
      </c>
      <c r="AV377" s="11">
        <v>0.48249100366157882</v>
      </c>
      <c r="AW377" s="11">
        <v>7.4753394313059189</v>
      </c>
      <c r="AX377" s="11">
        <v>0.93042702758480611</v>
      </c>
      <c r="AY377" s="11">
        <v>1.3442243968267704</v>
      </c>
      <c r="AZ377" s="11">
        <v>0.26962994947300684</v>
      </c>
      <c r="BA377" s="11" t="s">
        <v>243</v>
      </c>
      <c r="BB377" s="11">
        <v>22.111544188295497</v>
      </c>
      <c r="BD377" s="11">
        <v>4.3311039126526243</v>
      </c>
      <c r="BF377" s="11">
        <f t="shared" si="102"/>
        <v>21.026318583233937</v>
      </c>
      <c r="BG377" s="11">
        <f t="shared" si="103"/>
        <v>0.45398760600305049</v>
      </c>
      <c r="BH377" s="11">
        <f t="shared" si="104"/>
        <v>10.502111808852082</v>
      </c>
      <c r="BI377" s="11">
        <f t="shared" si="105"/>
        <v>26.442648100948119</v>
      </c>
      <c r="BL377" t="s">
        <v>586</v>
      </c>
    </row>
    <row r="378" spans="1:64" x14ac:dyDescent="0.25">
      <c r="A378">
        <v>2017</v>
      </c>
      <c r="B378" t="s">
        <v>351</v>
      </c>
      <c r="C378" s="1" t="s">
        <v>53</v>
      </c>
      <c r="D378" s="16">
        <v>5855</v>
      </c>
      <c r="E378" t="s">
        <v>258</v>
      </c>
      <c r="F378" t="s">
        <v>817</v>
      </c>
      <c r="G378" t="s">
        <v>224</v>
      </c>
      <c r="I378" t="s">
        <v>224</v>
      </c>
      <c r="J378">
        <v>2009</v>
      </c>
      <c r="K378">
        <f t="shared" si="106"/>
        <v>8</v>
      </c>
      <c r="L378" t="s">
        <v>739</v>
      </c>
      <c r="M378" t="s">
        <v>739</v>
      </c>
      <c r="N378" t="s">
        <v>744</v>
      </c>
      <c r="O378" s="2">
        <v>357144</v>
      </c>
      <c r="P378" s="2">
        <v>357144</v>
      </c>
      <c r="Q378" s="2">
        <v>414473</v>
      </c>
      <c r="R378" s="3">
        <v>1.1605206863338038</v>
      </c>
      <c r="S378" s="5">
        <f>SUM(T378:AJ378)</f>
        <v>99.999999999999986</v>
      </c>
      <c r="T378" s="5">
        <v>32.050097439688194</v>
      </c>
      <c r="U378" s="5">
        <v>0</v>
      </c>
      <c r="V378" s="5">
        <v>12.072161369083618</v>
      </c>
      <c r="W378" s="5">
        <v>0</v>
      </c>
      <c r="X378" s="5">
        <v>42.108505252783189</v>
      </c>
      <c r="Y378" s="5">
        <v>7.0153775507918379</v>
      </c>
      <c r="Z378" s="5">
        <v>0.83859731648858715</v>
      </c>
      <c r="AA378" s="5">
        <v>3.27934950608158</v>
      </c>
      <c r="AB378" s="5">
        <v>0</v>
      </c>
      <c r="AC378" s="5">
        <v>2.6359115650829916</v>
      </c>
      <c r="AD378" s="5">
        <v>0</v>
      </c>
      <c r="AE378" s="5">
        <v>0</v>
      </c>
      <c r="AF378" s="5">
        <v>0</v>
      </c>
      <c r="AG378" s="5"/>
      <c r="AH378" s="5">
        <v>0</v>
      </c>
      <c r="AI378" s="5"/>
      <c r="AJ378" s="5">
        <v>0</v>
      </c>
      <c r="AK378" s="5"/>
      <c r="AL378" s="11">
        <f>V378+W378</f>
        <v>12.072161369083618</v>
      </c>
      <c r="AM378" s="11">
        <f>SUM(Z378:AF378)+AH378+AJ378</f>
        <v>6.7538583876531586</v>
      </c>
      <c r="AN378" s="11">
        <f t="shared" si="97"/>
        <v>99.999649217122482</v>
      </c>
      <c r="AO378" s="11">
        <v>0</v>
      </c>
      <c r="AP378" s="11">
        <v>0</v>
      </c>
      <c r="AQ378" s="11">
        <v>26.63</v>
      </c>
      <c r="AR378" s="11">
        <v>13.998768003942388</v>
      </c>
      <c r="AS378" s="11">
        <v>0</v>
      </c>
      <c r="AT378" s="11" t="s">
        <v>243</v>
      </c>
      <c r="AU378" s="11">
        <v>0</v>
      </c>
      <c r="AV378" s="11">
        <v>0</v>
      </c>
      <c r="AW378" s="11">
        <v>50.137263960755327</v>
      </c>
      <c r="AX378" s="11">
        <v>0</v>
      </c>
      <c r="AY378" s="11">
        <v>0.94369778016710337</v>
      </c>
      <c r="AZ378" s="11">
        <v>5.8127253992787224</v>
      </c>
      <c r="BA378" s="11" t="s">
        <v>243</v>
      </c>
      <c r="BB378" s="11">
        <v>2.4771940729789663</v>
      </c>
      <c r="BD378" s="11">
        <v>0</v>
      </c>
      <c r="BF378" s="11">
        <f t="shared" si="102"/>
        <v>26.63</v>
      </c>
      <c r="BG378" s="11">
        <f t="shared" si="103"/>
        <v>0</v>
      </c>
      <c r="BH378" s="11">
        <f t="shared" si="104"/>
        <v>56.893687140201152</v>
      </c>
      <c r="BI378" s="11">
        <f t="shared" si="105"/>
        <v>2.4771940729789663</v>
      </c>
      <c r="BL378" t="s">
        <v>586</v>
      </c>
    </row>
    <row r="379" spans="1:64" x14ac:dyDescent="0.25">
      <c r="A379">
        <v>2017</v>
      </c>
      <c r="B379" t="s">
        <v>332</v>
      </c>
      <c r="C379" s="1" t="s">
        <v>42</v>
      </c>
      <c r="D379" s="16">
        <v>16255</v>
      </c>
      <c r="E379" t="s">
        <v>261</v>
      </c>
      <c r="F379" t="s">
        <v>817</v>
      </c>
      <c r="G379" t="s">
        <v>230</v>
      </c>
      <c r="I379" t="s">
        <v>736</v>
      </c>
      <c r="J379">
        <v>2008</v>
      </c>
      <c r="K379">
        <f t="shared" si="106"/>
        <v>9</v>
      </c>
      <c r="L379" t="s">
        <v>739</v>
      </c>
      <c r="M379" t="s">
        <v>739</v>
      </c>
      <c r="N379" t="s">
        <v>746</v>
      </c>
      <c r="O379" s="2">
        <v>1358530</v>
      </c>
      <c r="P379" s="2">
        <v>1300521</v>
      </c>
      <c r="Q379" s="2">
        <v>254943</v>
      </c>
      <c r="R379" s="3">
        <v>0.18766092762029546</v>
      </c>
      <c r="S379" s="5">
        <f>SUM(T379:AJ379)</f>
        <v>100</v>
      </c>
      <c r="T379" s="5">
        <v>86.936620016131997</v>
      </c>
      <c r="U379" s="5">
        <v>1.6652556936796867</v>
      </c>
      <c r="V379" s="5">
        <v>3.1572731236173808</v>
      </c>
      <c r="W379" s="5">
        <v>0</v>
      </c>
      <c r="X379" s="5">
        <v>0</v>
      </c>
      <c r="Y379" s="5">
        <v>0.11233959313229082</v>
      </c>
      <c r="Z379" s="5">
        <v>0.48119176852968926</v>
      </c>
      <c r="AA379" s="5">
        <v>0</v>
      </c>
      <c r="AB379" s="5">
        <v>0</v>
      </c>
      <c r="AC379" s="5">
        <v>0</v>
      </c>
      <c r="AD379" s="5">
        <v>0</v>
      </c>
      <c r="AE379" s="5">
        <v>0</v>
      </c>
      <c r="AF379" s="5">
        <v>7.6473198049089559</v>
      </c>
      <c r="AG379" s="5"/>
      <c r="AH379" s="5">
        <v>0</v>
      </c>
      <c r="AI379" s="5"/>
      <c r="AJ379" s="5">
        <v>0</v>
      </c>
      <c r="AK379" s="5"/>
      <c r="AL379" s="11">
        <f>V379+W379</f>
        <v>3.1572731236173808</v>
      </c>
      <c r="AM379" s="11">
        <f>SUM(Z379:AF379)+AH379+AJ379</f>
        <v>8.1285115734386455</v>
      </c>
      <c r="AN379" s="11">
        <f t="shared" si="97"/>
        <v>99.991354880082667</v>
      </c>
      <c r="AO379" s="11">
        <v>20.93607100538938</v>
      </c>
      <c r="AP379" s="11">
        <v>41.125441265462072</v>
      </c>
      <c r="AQ379" s="11">
        <v>7.1603611168139532</v>
      </c>
      <c r="AR379" s="11">
        <v>1.0405829663650183</v>
      </c>
      <c r="AS379" s="11">
        <v>13.375254993960112</v>
      </c>
      <c r="AT379" s="11" t="s">
        <v>243</v>
      </c>
      <c r="AU379" s="11">
        <v>0.14701800278503768</v>
      </c>
      <c r="AV379" s="11">
        <v>0</v>
      </c>
      <c r="AW379" s="11">
        <v>0</v>
      </c>
      <c r="AX379" s="11">
        <v>0</v>
      </c>
      <c r="AY379" s="11">
        <v>0</v>
      </c>
      <c r="AZ379" s="11">
        <v>0</v>
      </c>
      <c r="BA379" s="11" t="s">
        <v>243</v>
      </c>
      <c r="BB379" s="11">
        <v>0.16662552930710078</v>
      </c>
      <c r="BD379" s="11">
        <v>16.04</v>
      </c>
      <c r="BF379" s="11">
        <f t="shared" si="102"/>
        <v>48.285802382276025</v>
      </c>
      <c r="BG379" s="11">
        <f t="shared" si="103"/>
        <v>13.375254993960112</v>
      </c>
      <c r="BH379" s="11">
        <f t="shared" si="104"/>
        <v>0</v>
      </c>
      <c r="BI379" s="11">
        <f t="shared" si="105"/>
        <v>16.2066255293071</v>
      </c>
      <c r="BL379" t="s">
        <v>588</v>
      </c>
    </row>
    <row r="380" spans="1:64" x14ac:dyDescent="0.25">
      <c r="A380">
        <v>2017</v>
      </c>
      <c r="B380" t="s">
        <v>300</v>
      </c>
      <c r="C380" s="1" t="s">
        <v>78</v>
      </c>
      <c r="D380" s="16">
        <v>46035</v>
      </c>
      <c r="E380" t="s">
        <v>257</v>
      </c>
      <c r="F380" t="s">
        <v>816</v>
      </c>
      <c r="G380" t="s">
        <v>226</v>
      </c>
      <c r="I380" t="s">
        <v>736</v>
      </c>
      <c r="J380">
        <v>2009</v>
      </c>
      <c r="K380">
        <f t="shared" si="106"/>
        <v>8</v>
      </c>
      <c r="L380" t="s">
        <v>739</v>
      </c>
      <c r="M380" t="s">
        <v>739</v>
      </c>
      <c r="N380" t="s">
        <v>746</v>
      </c>
      <c r="P380" s="2">
        <v>297682.94</v>
      </c>
      <c r="Q380" s="2">
        <v>1150068.45</v>
      </c>
      <c r="AL380" s="11"/>
      <c r="AM380" s="11"/>
      <c r="AN380" s="11">
        <f t="shared" si="97"/>
        <v>0</v>
      </c>
      <c r="BF380" s="11"/>
      <c r="BG380" s="11"/>
      <c r="BH380" s="11"/>
      <c r="BI380" s="11"/>
      <c r="BL380" t="s">
        <v>587</v>
      </c>
    </row>
    <row r="381" spans="1:64" x14ac:dyDescent="0.25">
      <c r="A381">
        <v>2017</v>
      </c>
      <c r="B381" t="s">
        <v>279</v>
      </c>
      <c r="C381" s="1" t="s">
        <v>80</v>
      </c>
      <c r="D381" s="16">
        <v>45701</v>
      </c>
      <c r="E381" t="s">
        <v>257</v>
      </c>
      <c r="F381" t="s">
        <v>816</v>
      </c>
      <c r="G381" t="s">
        <v>230</v>
      </c>
      <c r="I381" t="s">
        <v>736</v>
      </c>
      <c r="J381">
        <v>2010</v>
      </c>
      <c r="K381">
        <f t="shared" si="106"/>
        <v>7</v>
      </c>
      <c r="L381" t="s">
        <v>739</v>
      </c>
      <c r="M381" t="s">
        <v>739</v>
      </c>
      <c r="N381" t="s">
        <v>746</v>
      </c>
      <c r="O381" s="2">
        <v>480000</v>
      </c>
      <c r="P381" s="2">
        <v>480000</v>
      </c>
      <c r="AL381" s="11"/>
      <c r="AM381" s="11"/>
      <c r="AN381" s="11">
        <f t="shared" si="97"/>
        <v>0</v>
      </c>
      <c r="BF381" s="11"/>
      <c r="BG381" s="11"/>
      <c r="BH381" s="11"/>
      <c r="BI381" s="11"/>
    </row>
    <row r="382" spans="1:64" x14ac:dyDescent="0.25">
      <c r="A382">
        <v>2017</v>
      </c>
      <c r="B382" t="s">
        <v>265</v>
      </c>
      <c r="C382" s="1" t="s">
        <v>65</v>
      </c>
      <c r="D382" s="16">
        <v>12401</v>
      </c>
      <c r="E382" t="s">
        <v>261</v>
      </c>
      <c r="F382" t="s">
        <v>817</v>
      </c>
      <c r="G382" t="s">
        <v>225</v>
      </c>
      <c r="I382" t="s">
        <v>736</v>
      </c>
      <c r="J382">
        <v>2009</v>
      </c>
      <c r="K382">
        <f t="shared" si="106"/>
        <v>8</v>
      </c>
      <c r="L382" t="s">
        <v>739</v>
      </c>
      <c r="M382" t="s">
        <v>739</v>
      </c>
      <c r="N382" t="s">
        <v>746</v>
      </c>
      <c r="AL382" s="11"/>
      <c r="AM382" s="11"/>
      <c r="AN382" s="11">
        <f t="shared" si="97"/>
        <v>0</v>
      </c>
      <c r="BF382" s="11"/>
      <c r="BG382" s="11"/>
      <c r="BH382" s="11"/>
      <c r="BI382" s="11"/>
    </row>
    <row r="383" spans="1:64" x14ac:dyDescent="0.25">
      <c r="A383">
        <v>2017</v>
      </c>
      <c r="B383" t="s">
        <v>387</v>
      </c>
      <c r="C383" s="1" t="s">
        <v>221</v>
      </c>
      <c r="D383" s="16">
        <v>82082</v>
      </c>
      <c r="E383" t="s">
        <v>254</v>
      </c>
      <c r="F383" t="s">
        <v>818</v>
      </c>
      <c r="G383" t="s">
        <v>227</v>
      </c>
      <c r="I383" t="s">
        <v>733</v>
      </c>
      <c r="J383">
        <v>2009</v>
      </c>
      <c r="K383">
        <f t="shared" si="106"/>
        <v>8</v>
      </c>
      <c r="L383" t="s">
        <v>739</v>
      </c>
      <c r="M383" t="s">
        <v>739</v>
      </c>
      <c r="N383" t="s">
        <v>745</v>
      </c>
      <c r="O383" s="2">
        <v>6000</v>
      </c>
      <c r="Q383" s="2">
        <v>2550</v>
      </c>
      <c r="R383" s="3">
        <v>0.42499999999999999</v>
      </c>
      <c r="AL383" s="11"/>
      <c r="AM383" s="11"/>
      <c r="AN383" s="11">
        <f t="shared" si="97"/>
        <v>0</v>
      </c>
      <c r="BF383" s="11"/>
      <c r="BG383" s="11"/>
      <c r="BH383" s="11"/>
      <c r="BI383" s="11"/>
      <c r="BL383" t="s">
        <v>588</v>
      </c>
    </row>
    <row r="384" spans="1:64" x14ac:dyDescent="0.25">
      <c r="A384">
        <v>2017</v>
      </c>
      <c r="B384" t="s">
        <v>281</v>
      </c>
      <c r="C384" s="1" t="s">
        <v>29</v>
      </c>
      <c r="D384" s="16">
        <v>80524</v>
      </c>
      <c r="E384" t="s">
        <v>254</v>
      </c>
      <c r="F384" t="s">
        <v>818</v>
      </c>
      <c r="G384" t="s">
        <v>230</v>
      </c>
      <c r="I384" t="s">
        <v>736</v>
      </c>
      <c r="J384">
        <v>2011</v>
      </c>
      <c r="K384">
        <f t="shared" si="106"/>
        <v>6</v>
      </c>
      <c r="L384" t="s">
        <v>739</v>
      </c>
      <c r="M384" t="s">
        <v>739</v>
      </c>
      <c r="N384" t="s">
        <v>744</v>
      </c>
      <c r="O384" s="2">
        <v>3100000</v>
      </c>
      <c r="P384" s="2">
        <v>3100000</v>
      </c>
      <c r="AL384" s="11"/>
      <c r="AM384" s="11"/>
      <c r="AN384" s="11">
        <f t="shared" si="97"/>
        <v>0</v>
      </c>
      <c r="BF384" s="11"/>
      <c r="BG384" s="11"/>
      <c r="BH384" s="11"/>
      <c r="BI384" s="11"/>
    </row>
    <row r="385" spans="1:64" x14ac:dyDescent="0.25">
      <c r="A385">
        <v>2017</v>
      </c>
      <c r="B385" t="s">
        <v>333</v>
      </c>
      <c r="C385" s="1" t="s">
        <v>37</v>
      </c>
      <c r="D385" s="16">
        <v>6423</v>
      </c>
      <c r="E385" t="s">
        <v>258</v>
      </c>
      <c r="F385" t="s">
        <v>817</v>
      </c>
      <c r="G385" t="s">
        <v>230</v>
      </c>
      <c r="I385" t="s">
        <v>736</v>
      </c>
      <c r="J385">
        <v>2008</v>
      </c>
      <c r="K385">
        <f t="shared" si="106"/>
        <v>9</v>
      </c>
      <c r="L385" t="s">
        <v>739</v>
      </c>
      <c r="M385" t="s">
        <v>739</v>
      </c>
      <c r="N385" t="s">
        <v>746</v>
      </c>
      <c r="AL385" s="11"/>
      <c r="AM385" s="11"/>
      <c r="AN385" s="11">
        <f t="shared" si="97"/>
        <v>0</v>
      </c>
      <c r="BF385" s="11"/>
      <c r="BG385" s="11"/>
      <c r="BH385" s="11"/>
      <c r="BI385" s="11"/>
      <c r="BL385" t="s">
        <v>587</v>
      </c>
    </row>
    <row r="386" spans="1:64" x14ac:dyDescent="0.25">
      <c r="A386">
        <v>2017</v>
      </c>
      <c r="B386" t="s">
        <v>271</v>
      </c>
      <c r="C386" s="1" t="s">
        <v>101</v>
      </c>
      <c r="D386" s="14">
        <v>2332</v>
      </c>
      <c r="E386" t="s">
        <v>258</v>
      </c>
      <c r="F386" t="s">
        <v>817</v>
      </c>
      <c r="G386" t="s">
        <v>230</v>
      </c>
      <c r="I386" t="s">
        <v>736</v>
      </c>
      <c r="J386">
        <v>2010</v>
      </c>
      <c r="K386">
        <f t="shared" si="106"/>
        <v>7</v>
      </c>
      <c r="L386" t="s">
        <v>739</v>
      </c>
      <c r="M386" t="s">
        <v>739</v>
      </c>
      <c r="N386" t="s">
        <v>746</v>
      </c>
      <c r="AL386" s="11"/>
      <c r="AM386" s="11"/>
      <c r="AN386" s="11">
        <f t="shared" ref="AN386:AN449" si="107">SUM(AO386:BD386)</f>
        <v>0</v>
      </c>
      <c r="BF386" s="11"/>
      <c r="BG386" s="11"/>
      <c r="BH386" s="11"/>
      <c r="BI386" s="11"/>
    </row>
    <row r="387" spans="1:64" x14ac:dyDescent="0.25">
      <c r="A387">
        <v>2017</v>
      </c>
      <c r="B387" t="s">
        <v>264</v>
      </c>
      <c r="C387" s="1" t="s">
        <v>101</v>
      </c>
      <c r="D387" s="14">
        <v>1226</v>
      </c>
      <c r="E387" t="s">
        <v>258</v>
      </c>
      <c r="F387" t="s">
        <v>817</v>
      </c>
      <c r="G387" t="s">
        <v>230</v>
      </c>
      <c r="I387" t="s">
        <v>736</v>
      </c>
      <c r="J387">
        <v>2008</v>
      </c>
      <c r="K387">
        <f t="shared" si="106"/>
        <v>9</v>
      </c>
      <c r="L387" t="s">
        <v>739</v>
      </c>
      <c r="M387" t="s">
        <v>739</v>
      </c>
      <c r="N387" t="s">
        <v>745</v>
      </c>
      <c r="AL387" s="11"/>
      <c r="AM387" s="11"/>
      <c r="AN387" s="11">
        <f t="shared" si="107"/>
        <v>0</v>
      </c>
      <c r="BF387" s="11"/>
      <c r="BG387" s="11"/>
      <c r="BH387" s="11"/>
      <c r="BI387" s="11"/>
    </row>
    <row r="388" spans="1:64" x14ac:dyDescent="0.25">
      <c r="A388">
        <v>2017</v>
      </c>
      <c r="B388" t="s">
        <v>276</v>
      </c>
      <c r="C388" s="1" t="s">
        <v>101</v>
      </c>
      <c r="D388" s="14">
        <v>2554</v>
      </c>
      <c r="E388" t="s">
        <v>258</v>
      </c>
      <c r="F388" t="s">
        <v>817</v>
      </c>
      <c r="G388" t="s">
        <v>224</v>
      </c>
      <c r="I388" t="s">
        <v>224</v>
      </c>
      <c r="J388">
        <v>2007</v>
      </c>
      <c r="K388">
        <f t="shared" si="106"/>
        <v>10</v>
      </c>
      <c r="L388" t="s">
        <v>739</v>
      </c>
      <c r="M388" t="s">
        <v>739</v>
      </c>
      <c r="N388" t="s">
        <v>745</v>
      </c>
      <c r="O388" s="2">
        <v>100</v>
      </c>
      <c r="AL388" s="11"/>
      <c r="AM388" s="11"/>
      <c r="AN388" s="11">
        <f t="shared" si="107"/>
        <v>0</v>
      </c>
      <c r="BF388" s="11"/>
      <c r="BG388" s="11"/>
      <c r="BH388" s="11"/>
      <c r="BI388" s="11"/>
    </row>
    <row r="389" spans="1:64" x14ac:dyDescent="0.25">
      <c r="A389">
        <v>2017</v>
      </c>
      <c r="B389" t="s">
        <v>385</v>
      </c>
      <c r="C389" s="1" t="s">
        <v>21</v>
      </c>
      <c r="D389" s="16">
        <v>27603</v>
      </c>
      <c r="E389" t="s">
        <v>260</v>
      </c>
      <c r="F389" t="s">
        <v>819</v>
      </c>
      <c r="G389" t="s">
        <v>230</v>
      </c>
      <c r="I389" t="s">
        <v>736</v>
      </c>
      <c r="J389">
        <v>2008</v>
      </c>
      <c r="K389">
        <f t="shared" si="106"/>
        <v>9</v>
      </c>
      <c r="L389" t="s">
        <v>739</v>
      </c>
      <c r="M389" t="s">
        <v>739</v>
      </c>
      <c r="N389" t="s">
        <v>745</v>
      </c>
      <c r="O389" s="2">
        <v>7500000</v>
      </c>
      <c r="P389" s="2">
        <v>75000000</v>
      </c>
      <c r="Q389" s="2">
        <v>6500000</v>
      </c>
      <c r="R389" s="3">
        <v>0.8666666666666667</v>
      </c>
      <c r="AL389" s="11"/>
      <c r="AM389" s="11"/>
      <c r="AN389" s="11">
        <f t="shared" si="107"/>
        <v>0</v>
      </c>
      <c r="BF389" s="11"/>
      <c r="BG389" s="11"/>
      <c r="BH389" s="11"/>
      <c r="BI389" s="11"/>
      <c r="BL389" t="s">
        <v>588</v>
      </c>
    </row>
    <row r="390" spans="1:64" x14ac:dyDescent="0.25">
      <c r="A390">
        <v>2017</v>
      </c>
      <c r="B390" t="s">
        <v>283</v>
      </c>
      <c r="C390" s="1" t="s">
        <v>57</v>
      </c>
      <c r="D390" s="16">
        <v>22718</v>
      </c>
      <c r="E390" t="s">
        <v>260</v>
      </c>
      <c r="F390" t="s">
        <v>819</v>
      </c>
      <c r="G390" t="s">
        <v>230</v>
      </c>
      <c r="I390" t="s">
        <v>736</v>
      </c>
      <c r="J390">
        <v>2011</v>
      </c>
      <c r="K390">
        <f t="shared" si="106"/>
        <v>6</v>
      </c>
      <c r="L390" t="s">
        <v>739</v>
      </c>
      <c r="M390" t="s">
        <v>739</v>
      </c>
      <c r="N390" t="s">
        <v>744</v>
      </c>
      <c r="AL390" s="11"/>
      <c r="AM390" s="11"/>
      <c r="AN390" s="11">
        <f t="shared" si="107"/>
        <v>0</v>
      </c>
      <c r="BF390" s="11"/>
      <c r="BG390" s="11"/>
      <c r="BH390" s="11"/>
      <c r="BI390" s="11"/>
    </row>
    <row r="391" spans="1:64" x14ac:dyDescent="0.25">
      <c r="A391">
        <v>2017</v>
      </c>
      <c r="B391" t="s">
        <v>269</v>
      </c>
      <c r="C391" s="1" t="s">
        <v>21</v>
      </c>
      <c r="D391" s="16">
        <v>28472</v>
      </c>
      <c r="E391" t="s">
        <v>260</v>
      </c>
      <c r="F391" t="s">
        <v>819</v>
      </c>
      <c r="G391" t="s">
        <v>224</v>
      </c>
      <c r="I391" t="s">
        <v>224</v>
      </c>
      <c r="J391">
        <v>2011</v>
      </c>
      <c r="K391">
        <f t="shared" ref="K391:K422" si="108">2017-J391</f>
        <v>6</v>
      </c>
      <c r="L391" t="s">
        <v>739</v>
      </c>
      <c r="M391" t="s">
        <v>739</v>
      </c>
      <c r="N391" t="s">
        <v>745</v>
      </c>
      <c r="AL391" s="11"/>
      <c r="AM391" s="11"/>
      <c r="AN391" s="11">
        <f t="shared" si="107"/>
        <v>0</v>
      </c>
      <c r="BF391" s="11"/>
      <c r="BG391" s="11"/>
      <c r="BH391" s="11"/>
      <c r="BI391" s="11"/>
    </row>
    <row r="392" spans="1:64" x14ac:dyDescent="0.25">
      <c r="A392">
        <v>2017</v>
      </c>
      <c r="B392" t="s">
        <v>291</v>
      </c>
      <c r="C392" s="1" t="s">
        <v>23</v>
      </c>
      <c r="D392" s="16">
        <v>64112</v>
      </c>
      <c r="E392" t="s">
        <v>255</v>
      </c>
      <c r="F392" t="s">
        <v>816</v>
      </c>
      <c r="G392" t="s">
        <v>230</v>
      </c>
      <c r="I392" t="s">
        <v>736</v>
      </c>
      <c r="J392">
        <v>2008</v>
      </c>
      <c r="K392">
        <f t="shared" si="108"/>
        <v>9</v>
      </c>
      <c r="L392" t="s">
        <v>739</v>
      </c>
      <c r="M392" t="s">
        <v>739</v>
      </c>
      <c r="N392" t="s">
        <v>746</v>
      </c>
      <c r="O392" s="2">
        <v>20000</v>
      </c>
      <c r="AL392" s="11"/>
      <c r="AM392" s="11"/>
      <c r="AN392" s="11">
        <f t="shared" si="107"/>
        <v>0</v>
      </c>
      <c r="BF392" s="11"/>
      <c r="BG392" s="11"/>
      <c r="BH392" s="11"/>
      <c r="BI392" s="11"/>
    </row>
    <row r="393" spans="1:64" x14ac:dyDescent="0.25">
      <c r="A393">
        <v>2017</v>
      </c>
      <c r="B393" t="s">
        <v>268</v>
      </c>
      <c r="C393" s="1" t="s">
        <v>216</v>
      </c>
      <c r="D393" s="16">
        <v>72801</v>
      </c>
      <c r="E393" t="s">
        <v>256</v>
      </c>
      <c r="F393" t="s">
        <v>819</v>
      </c>
      <c r="G393" t="s">
        <v>224</v>
      </c>
      <c r="I393" t="s">
        <v>224</v>
      </c>
      <c r="J393">
        <v>2010</v>
      </c>
      <c r="K393">
        <f t="shared" si="108"/>
        <v>7</v>
      </c>
      <c r="L393" t="s">
        <v>739</v>
      </c>
      <c r="M393" t="s">
        <v>739</v>
      </c>
      <c r="N393" t="s">
        <v>745</v>
      </c>
      <c r="AL393" s="11"/>
      <c r="AM393" s="11"/>
      <c r="AN393" s="11">
        <f t="shared" si="107"/>
        <v>0</v>
      </c>
      <c r="BF393" s="11"/>
      <c r="BG393" s="11"/>
      <c r="BH393" s="11"/>
      <c r="BI393" s="11"/>
    </row>
    <row r="394" spans="1:64" x14ac:dyDescent="0.25">
      <c r="A394">
        <v>2019</v>
      </c>
      <c r="B394" t="s">
        <v>205</v>
      </c>
      <c r="C394" t="s">
        <v>40</v>
      </c>
      <c r="D394" s="11">
        <v>48506</v>
      </c>
      <c r="E394" t="s">
        <v>257</v>
      </c>
      <c r="F394" t="s">
        <v>816</v>
      </c>
      <c r="G394" t="s">
        <v>224</v>
      </c>
      <c r="I394" t="s">
        <v>224</v>
      </c>
      <c r="J394">
        <v>2018</v>
      </c>
      <c r="K394">
        <f t="shared" ref="K394:K425" si="109">2019-J394</f>
        <v>1</v>
      </c>
      <c r="L394" t="s">
        <v>737</v>
      </c>
      <c r="M394" t="s">
        <v>737</v>
      </c>
      <c r="N394" t="s">
        <v>746</v>
      </c>
      <c r="Q394" s="2">
        <v>732824</v>
      </c>
      <c r="AL394" s="11"/>
      <c r="AM394" s="11"/>
      <c r="AN394" s="11">
        <f t="shared" si="107"/>
        <v>100</v>
      </c>
      <c r="AO394" s="11">
        <v>50</v>
      </c>
      <c r="AR394" s="11">
        <v>0</v>
      </c>
      <c r="AT394" s="11" t="s">
        <v>243</v>
      </c>
      <c r="AV394" s="11">
        <v>0</v>
      </c>
      <c r="BA394" s="11" t="s">
        <v>243</v>
      </c>
      <c r="BD394" s="11">
        <v>50</v>
      </c>
      <c r="BE394" t="s">
        <v>787</v>
      </c>
      <c r="BF394" s="11">
        <f t="shared" ref="BF394:BF404" si="110">SUM(AP394:AQ394)</f>
        <v>0</v>
      </c>
      <c r="BG394" s="11">
        <f t="shared" ref="BG394:BG404" si="111">SUM(AS394:AT394)</f>
        <v>0</v>
      </c>
      <c r="BH394" s="11">
        <f t="shared" ref="BH394:BH404" si="112">SUM(AV394:BA394)</f>
        <v>0</v>
      </c>
      <c r="BI394" s="11">
        <f t="shared" ref="BI394:BI404" si="113">SUM(BB394+BD394)</f>
        <v>50</v>
      </c>
      <c r="BJ394" t="s">
        <v>747</v>
      </c>
      <c r="BK394" s="2">
        <v>205</v>
      </c>
      <c r="BL394" t="s">
        <v>586</v>
      </c>
    </row>
    <row r="395" spans="1:64" x14ac:dyDescent="0.25">
      <c r="A395">
        <v>2019</v>
      </c>
      <c r="B395" t="s">
        <v>172</v>
      </c>
      <c r="C395" t="s">
        <v>40</v>
      </c>
      <c r="D395" s="11">
        <v>48104</v>
      </c>
      <c r="E395" t="s">
        <v>257</v>
      </c>
      <c r="F395" t="s">
        <v>816</v>
      </c>
      <c r="G395" t="s">
        <v>236</v>
      </c>
      <c r="I395" t="s">
        <v>736</v>
      </c>
      <c r="J395">
        <v>2018</v>
      </c>
      <c r="K395">
        <f t="shared" si="109"/>
        <v>1</v>
      </c>
      <c r="L395" t="s">
        <v>737</v>
      </c>
      <c r="M395" t="s">
        <v>737</v>
      </c>
      <c r="N395" t="s">
        <v>746</v>
      </c>
      <c r="O395" s="2">
        <v>4000</v>
      </c>
      <c r="P395" s="2">
        <v>4000</v>
      </c>
      <c r="Q395" s="2">
        <v>4700</v>
      </c>
      <c r="R395" s="3">
        <f>Q395/O395</f>
        <v>1.175</v>
      </c>
      <c r="S395" s="5">
        <f t="shared" ref="S395:S404" si="114">SUM(T395:AJ395)</f>
        <v>100</v>
      </c>
      <c r="T395" s="11">
        <v>91.25</v>
      </c>
      <c r="U395" s="11">
        <v>0</v>
      </c>
      <c r="V395" s="11">
        <v>2.75</v>
      </c>
      <c r="W395" s="11">
        <v>0</v>
      </c>
      <c r="X395" s="11">
        <v>2.5</v>
      </c>
      <c r="Y395" s="11">
        <v>1.7500000000000002</v>
      </c>
      <c r="Z395" s="11">
        <v>0</v>
      </c>
      <c r="AA395" s="11">
        <v>0</v>
      </c>
      <c r="AB395" s="11">
        <v>0</v>
      </c>
      <c r="AC395" s="11">
        <v>1.7500000000000002</v>
      </c>
      <c r="AD395" s="11">
        <v>0</v>
      </c>
      <c r="AE395" s="11">
        <v>0</v>
      </c>
      <c r="AF395" s="11">
        <v>0</v>
      </c>
      <c r="AG395" s="11">
        <v>0</v>
      </c>
      <c r="AH395" s="11">
        <v>0</v>
      </c>
      <c r="AI395" s="11">
        <v>0</v>
      </c>
      <c r="AJ395" s="11">
        <v>0</v>
      </c>
      <c r="AL395" s="11">
        <f t="shared" ref="AL395:AL404" si="115">V395+W395</f>
        <v>2.75</v>
      </c>
      <c r="AM395" s="11">
        <f t="shared" ref="AM395:AM404" si="116">SUM(Z395:AF395)+AH395+AJ395</f>
        <v>1.7500000000000002</v>
      </c>
      <c r="AN395" s="11">
        <f t="shared" si="107"/>
        <v>100</v>
      </c>
      <c r="AO395" s="11">
        <v>0</v>
      </c>
      <c r="AR395" s="11">
        <v>0</v>
      </c>
      <c r="AT395" s="11" t="s">
        <v>243</v>
      </c>
      <c r="AV395" s="11">
        <v>0</v>
      </c>
      <c r="AW395" s="11">
        <v>33</v>
      </c>
      <c r="BA395" s="11" t="s">
        <v>243</v>
      </c>
      <c r="BB395" s="11">
        <v>4</v>
      </c>
      <c r="BC395" t="s">
        <v>244</v>
      </c>
      <c r="BD395" s="11">
        <v>63</v>
      </c>
      <c r="BE395" t="s">
        <v>787</v>
      </c>
      <c r="BF395" s="11">
        <f t="shared" si="110"/>
        <v>0</v>
      </c>
      <c r="BG395" s="11">
        <f t="shared" si="111"/>
        <v>0</v>
      </c>
      <c r="BH395" s="11">
        <f t="shared" si="112"/>
        <v>33</v>
      </c>
      <c r="BI395" s="11">
        <f t="shared" si="113"/>
        <v>67</v>
      </c>
      <c r="BK395" s="4">
        <v>0</v>
      </c>
      <c r="BL395" t="s">
        <v>588</v>
      </c>
    </row>
    <row r="396" spans="1:64" x14ac:dyDescent="0.25">
      <c r="A396">
        <v>2019</v>
      </c>
      <c r="B396" t="s">
        <v>153</v>
      </c>
      <c r="C396" t="s">
        <v>78</v>
      </c>
      <c r="D396" s="11">
        <v>47001</v>
      </c>
      <c r="E396" t="s">
        <v>257</v>
      </c>
      <c r="F396" t="s">
        <v>816</v>
      </c>
      <c r="G396" t="s">
        <v>224</v>
      </c>
      <c r="I396" t="s">
        <v>224</v>
      </c>
      <c r="J396">
        <v>2018</v>
      </c>
      <c r="K396">
        <f t="shared" si="109"/>
        <v>1</v>
      </c>
      <c r="L396" t="s">
        <v>737</v>
      </c>
      <c r="M396" t="s">
        <v>737</v>
      </c>
      <c r="N396" t="s">
        <v>745</v>
      </c>
      <c r="O396" s="2">
        <v>3000</v>
      </c>
      <c r="P396" s="2">
        <v>3000</v>
      </c>
      <c r="S396" s="5">
        <f t="shared" si="114"/>
        <v>100</v>
      </c>
      <c r="T396" s="11">
        <v>100</v>
      </c>
      <c r="U396" s="11">
        <v>0</v>
      </c>
      <c r="V396" s="11">
        <v>0</v>
      </c>
      <c r="W396" s="11">
        <v>0</v>
      </c>
      <c r="X396" s="11">
        <v>0</v>
      </c>
      <c r="Y396" s="11">
        <v>0</v>
      </c>
      <c r="Z396" s="11">
        <v>0</v>
      </c>
      <c r="AA396" s="11">
        <v>0</v>
      </c>
      <c r="AB396" s="11">
        <v>0</v>
      </c>
      <c r="AC396" s="11">
        <v>0</v>
      </c>
      <c r="AD396" s="11">
        <v>0</v>
      </c>
      <c r="AE396" s="11">
        <v>0</v>
      </c>
      <c r="AF396" s="11">
        <v>0</v>
      </c>
      <c r="AG396" s="11">
        <v>0</v>
      </c>
      <c r="AH396" s="11">
        <v>0</v>
      </c>
      <c r="AI396" s="11">
        <v>0</v>
      </c>
      <c r="AJ396" s="11">
        <v>0</v>
      </c>
      <c r="AL396" s="11">
        <f t="shared" si="115"/>
        <v>0</v>
      </c>
      <c r="AM396" s="11">
        <f t="shared" si="116"/>
        <v>0</v>
      </c>
      <c r="AN396" s="11">
        <f t="shared" si="107"/>
        <v>100</v>
      </c>
      <c r="AO396" s="11">
        <v>50</v>
      </c>
      <c r="AT396" s="11" t="s">
        <v>243</v>
      </c>
      <c r="AV396" s="11">
        <v>0</v>
      </c>
      <c r="BA396" s="11" t="s">
        <v>243</v>
      </c>
      <c r="BD396" s="11">
        <v>50</v>
      </c>
      <c r="BE396" t="s">
        <v>787</v>
      </c>
      <c r="BF396" s="11">
        <f t="shared" si="110"/>
        <v>0</v>
      </c>
      <c r="BG396" s="11">
        <f t="shared" si="111"/>
        <v>0</v>
      </c>
      <c r="BH396" s="11">
        <f t="shared" si="112"/>
        <v>0</v>
      </c>
      <c r="BI396" s="11">
        <f t="shared" si="113"/>
        <v>50</v>
      </c>
      <c r="BL396" t="s">
        <v>586</v>
      </c>
    </row>
    <row r="397" spans="1:64" x14ac:dyDescent="0.25">
      <c r="A397">
        <v>2019</v>
      </c>
      <c r="B397" t="s">
        <v>159</v>
      </c>
      <c r="C397" t="s">
        <v>42</v>
      </c>
      <c r="D397" s="11">
        <v>16914</v>
      </c>
      <c r="E397" t="s">
        <v>261</v>
      </c>
      <c r="F397" t="s">
        <v>817</v>
      </c>
      <c r="G397" t="s">
        <v>230</v>
      </c>
      <c r="I397" t="s">
        <v>736</v>
      </c>
      <c r="J397">
        <v>2018</v>
      </c>
      <c r="K397">
        <f t="shared" si="109"/>
        <v>1</v>
      </c>
      <c r="L397" t="s">
        <v>737</v>
      </c>
      <c r="M397" t="s">
        <v>737</v>
      </c>
      <c r="N397" t="s">
        <v>745</v>
      </c>
      <c r="O397" s="2">
        <v>107298</v>
      </c>
      <c r="P397" s="2">
        <v>107298</v>
      </c>
      <c r="Q397" s="2">
        <v>89814</v>
      </c>
      <c r="R397" s="3">
        <f>Q397/O397</f>
        <v>0.83705194877816924</v>
      </c>
      <c r="S397" s="5">
        <f t="shared" si="114"/>
        <v>99.999999999999986</v>
      </c>
      <c r="T397" s="11">
        <v>18.196984100356019</v>
      </c>
      <c r="U397" s="11">
        <v>0</v>
      </c>
      <c r="V397" s="11">
        <v>36.557997353165952</v>
      </c>
      <c r="W397" s="11">
        <v>0</v>
      </c>
      <c r="X397" s="11">
        <v>15.319018061846446</v>
      </c>
      <c r="Y397" s="11">
        <v>4.5452850938507705</v>
      </c>
      <c r="Z397" s="11">
        <v>1.4277992134056552</v>
      </c>
      <c r="AA397" s="11">
        <v>5.2796883446103369</v>
      </c>
      <c r="AB397" s="11">
        <v>2.6142146172342446</v>
      </c>
      <c r="AC397" s="11">
        <v>10.896754832336111</v>
      </c>
      <c r="AD397" s="11">
        <v>0</v>
      </c>
      <c r="AE397" s="11">
        <v>0</v>
      </c>
      <c r="AF397" s="11">
        <v>1.3839959738298944</v>
      </c>
      <c r="AG397" s="11"/>
      <c r="AH397" s="11">
        <v>2.0307927454379393</v>
      </c>
      <c r="AI397" s="11"/>
      <c r="AJ397" s="11">
        <v>1.7474696639266343</v>
      </c>
      <c r="AL397" s="11">
        <f t="shared" si="115"/>
        <v>36.557997353165952</v>
      </c>
      <c r="AM397" s="11">
        <f t="shared" si="116"/>
        <v>25.380715390780814</v>
      </c>
      <c r="AN397" s="11">
        <f t="shared" si="107"/>
        <v>100</v>
      </c>
      <c r="AO397" s="11">
        <v>11</v>
      </c>
      <c r="AQ397" s="11">
        <v>0</v>
      </c>
      <c r="AT397" s="11" t="s">
        <v>243</v>
      </c>
      <c r="AV397" s="11">
        <v>0</v>
      </c>
      <c r="BA397" s="11" t="s">
        <v>243</v>
      </c>
      <c r="BD397" s="11">
        <v>89</v>
      </c>
      <c r="BE397" t="s">
        <v>787</v>
      </c>
      <c r="BF397" s="11">
        <f t="shared" si="110"/>
        <v>0</v>
      </c>
      <c r="BG397" s="11">
        <f t="shared" si="111"/>
        <v>0</v>
      </c>
      <c r="BH397" s="11">
        <f t="shared" si="112"/>
        <v>0</v>
      </c>
      <c r="BI397" s="11">
        <f t="shared" si="113"/>
        <v>89</v>
      </c>
      <c r="BK397" s="4">
        <v>0</v>
      </c>
      <c r="BL397" t="s">
        <v>588</v>
      </c>
    </row>
    <row r="398" spans="1:64" x14ac:dyDescent="0.25">
      <c r="A398">
        <v>2019</v>
      </c>
      <c r="B398" t="s">
        <v>158</v>
      </c>
      <c r="C398" t="s">
        <v>218</v>
      </c>
      <c r="D398" s="11">
        <v>85028</v>
      </c>
      <c r="E398" t="s">
        <v>254</v>
      </c>
      <c r="F398" t="s">
        <v>818</v>
      </c>
      <c r="G398" t="s">
        <v>234</v>
      </c>
      <c r="I398" t="s">
        <v>733</v>
      </c>
      <c r="J398">
        <v>2017</v>
      </c>
      <c r="K398">
        <f t="shared" si="109"/>
        <v>2</v>
      </c>
      <c r="L398" t="s">
        <v>737</v>
      </c>
      <c r="M398" t="s">
        <v>737</v>
      </c>
      <c r="N398" t="s">
        <v>746</v>
      </c>
      <c r="O398" s="2">
        <v>100000</v>
      </c>
      <c r="P398" s="2">
        <v>95000</v>
      </c>
      <c r="Q398" s="2">
        <v>2390</v>
      </c>
      <c r="S398" s="5">
        <f t="shared" si="114"/>
        <v>100</v>
      </c>
      <c r="T398" s="11">
        <v>99.304865938430993</v>
      </c>
      <c r="U398" s="11">
        <v>0</v>
      </c>
      <c r="V398" s="11">
        <v>0</v>
      </c>
      <c r="W398" s="11">
        <v>0</v>
      </c>
      <c r="X398" s="11">
        <v>0</v>
      </c>
      <c r="Y398" s="11">
        <v>0</v>
      </c>
      <c r="Z398" s="11">
        <v>0.19860973187686196</v>
      </c>
      <c r="AA398" s="11">
        <v>0</v>
      </c>
      <c r="AB398" s="11">
        <v>0</v>
      </c>
      <c r="AC398" s="11">
        <v>0</v>
      </c>
      <c r="AD398" s="11">
        <v>0</v>
      </c>
      <c r="AE398" s="11">
        <v>0.49652432969215493</v>
      </c>
      <c r="AF398" s="11">
        <v>0</v>
      </c>
      <c r="AG398" s="11">
        <v>0</v>
      </c>
      <c r="AH398" s="11">
        <v>0</v>
      </c>
      <c r="AI398" s="11">
        <v>0</v>
      </c>
      <c r="AJ398" s="11">
        <v>0</v>
      </c>
      <c r="AL398" s="11">
        <f t="shared" si="115"/>
        <v>0</v>
      </c>
      <c r="AM398" s="11">
        <f t="shared" si="116"/>
        <v>0.69513406156901691</v>
      </c>
      <c r="AN398" s="11">
        <f t="shared" si="107"/>
        <v>100</v>
      </c>
      <c r="AO398" s="11">
        <v>21</v>
      </c>
      <c r="AQ398" s="11">
        <v>2</v>
      </c>
      <c r="AT398" s="11" t="s">
        <v>243</v>
      </c>
      <c r="AV398" s="11">
        <v>0</v>
      </c>
      <c r="AW398" s="11">
        <v>42</v>
      </c>
      <c r="BA398" s="11" t="s">
        <v>243</v>
      </c>
      <c r="BD398" s="11">
        <v>35</v>
      </c>
      <c r="BE398" t="s">
        <v>787</v>
      </c>
      <c r="BF398" s="11">
        <f t="shared" si="110"/>
        <v>2</v>
      </c>
      <c r="BG398" s="11">
        <f t="shared" si="111"/>
        <v>0</v>
      </c>
      <c r="BH398" s="11">
        <f t="shared" si="112"/>
        <v>42</v>
      </c>
      <c r="BI398" s="11">
        <f t="shared" si="113"/>
        <v>35</v>
      </c>
      <c r="BJ398" t="s">
        <v>747</v>
      </c>
      <c r="BK398" s="4">
        <v>2000</v>
      </c>
      <c r="BL398" t="s">
        <v>587</v>
      </c>
    </row>
    <row r="399" spans="1:64" x14ac:dyDescent="0.25">
      <c r="A399">
        <v>2019</v>
      </c>
      <c r="B399" t="s">
        <v>213</v>
      </c>
      <c r="C399" t="s">
        <v>30</v>
      </c>
      <c r="D399" s="11">
        <v>59107</v>
      </c>
      <c r="E399" t="s">
        <v>254</v>
      </c>
      <c r="F399" t="s">
        <v>818</v>
      </c>
      <c r="G399" t="s">
        <v>242</v>
      </c>
      <c r="H399" t="s">
        <v>241</v>
      </c>
      <c r="I399" t="s">
        <v>242</v>
      </c>
      <c r="J399">
        <v>2019</v>
      </c>
      <c r="K399">
        <f t="shared" si="109"/>
        <v>0</v>
      </c>
      <c r="L399" t="s">
        <v>737</v>
      </c>
      <c r="M399" t="s">
        <v>737</v>
      </c>
      <c r="N399" t="s">
        <v>746</v>
      </c>
      <c r="P399" s="2">
        <v>50000</v>
      </c>
      <c r="S399" s="5">
        <f t="shared" si="114"/>
        <v>100</v>
      </c>
      <c r="T399" s="11">
        <v>50</v>
      </c>
      <c r="U399" s="11">
        <v>0</v>
      </c>
      <c r="V399" s="11">
        <v>50</v>
      </c>
      <c r="W399" s="11">
        <v>0</v>
      </c>
      <c r="X399" s="11">
        <v>0</v>
      </c>
      <c r="Y399" s="11">
        <v>0</v>
      </c>
      <c r="Z399" s="11">
        <v>0</v>
      </c>
      <c r="AA399" s="11">
        <v>0</v>
      </c>
      <c r="AB399" s="11">
        <v>0</v>
      </c>
      <c r="AC399" s="11">
        <v>0</v>
      </c>
      <c r="AD399" s="11">
        <v>0</v>
      </c>
      <c r="AE399" s="11">
        <v>0</v>
      </c>
      <c r="AF399" s="11">
        <v>0</v>
      </c>
      <c r="AG399" s="11">
        <v>0</v>
      </c>
      <c r="AH399" s="11">
        <v>0</v>
      </c>
      <c r="AI399" s="11">
        <v>0</v>
      </c>
      <c r="AJ399" s="11">
        <v>0</v>
      </c>
      <c r="AL399" s="11">
        <f t="shared" si="115"/>
        <v>50</v>
      </c>
      <c r="AM399" s="11">
        <f t="shared" si="116"/>
        <v>0</v>
      </c>
      <c r="AN399" s="11">
        <f t="shared" si="107"/>
        <v>100</v>
      </c>
      <c r="AO399" s="11">
        <v>0</v>
      </c>
      <c r="AP399" s="11">
        <v>10</v>
      </c>
      <c r="AQ399" s="11">
        <v>0</v>
      </c>
      <c r="AT399" s="11" t="s">
        <v>243</v>
      </c>
      <c r="AV399" s="11">
        <v>0</v>
      </c>
      <c r="BA399" s="11" t="s">
        <v>243</v>
      </c>
      <c r="BD399" s="11">
        <v>90</v>
      </c>
      <c r="BE399" t="s">
        <v>787</v>
      </c>
      <c r="BF399" s="11">
        <f t="shared" si="110"/>
        <v>10</v>
      </c>
      <c r="BG399" s="11">
        <f t="shared" si="111"/>
        <v>0</v>
      </c>
      <c r="BH399" s="11">
        <f t="shared" si="112"/>
        <v>0</v>
      </c>
      <c r="BI399" s="11">
        <f t="shared" si="113"/>
        <v>90</v>
      </c>
      <c r="BL399" t="s">
        <v>586</v>
      </c>
    </row>
    <row r="400" spans="1:64" x14ac:dyDescent="0.25">
      <c r="A400">
        <v>2019</v>
      </c>
      <c r="B400" t="s">
        <v>195</v>
      </c>
      <c r="C400" t="s">
        <v>221</v>
      </c>
      <c r="D400" s="11">
        <v>82514</v>
      </c>
      <c r="E400" t="s">
        <v>254</v>
      </c>
      <c r="F400" t="s">
        <v>818</v>
      </c>
      <c r="G400" t="s">
        <v>231</v>
      </c>
      <c r="I400" t="s">
        <v>242</v>
      </c>
      <c r="J400">
        <v>2018</v>
      </c>
      <c r="K400">
        <f t="shared" si="109"/>
        <v>1</v>
      </c>
      <c r="L400" t="s">
        <v>737</v>
      </c>
      <c r="M400" t="s">
        <v>737</v>
      </c>
      <c r="N400" t="s">
        <v>745</v>
      </c>
      <c r="O400" s="2">
        <v>26673</v>
      </c>
      <c r="P400" s="2">
        <v>90</v>
      </c>
      <c r="Q400" s="2">
        <v>36000</v>
      </c>
      <c r="R400" s="3">
        <f>Q400/O400</f>
        <v>1.3496794511303565</v>
      </c>
      <c r="S400" s="5">
        <f t="shared" si="114"/>
        <v>99.999999999999986</v>
      </c>
      <c r="T400" s="11">
        <v>0</v>
      </c>
      <c r="U400" s="11">
        <v>0</v>
      </c>
      <c r="V400" s="11">
        <v>0</v>
      </c>
      <c r="W400" s="11">
        <v>0</v>
      </c>
      <c r="X400" s="11">
        <v>0</v>
      </c>
      <c r="Y400" s="11">
        <v>22.222222222222221</v>
      </c>
      <c r="Z400" s="11">
        <v>0</v>
      </c>
      <c r="AA400" s="11">
        <v>44.444444444444443</v>
      </c>
      <c r="AB400" s="11">
        <v>0</v>
      </c>
      <c r="AC400" s="11">
        <v>33.333333333333329</v>
      </c>
      <c r="AD400" s="11">
        <v>0</v>
      </c>
      <c r="AE400" s="11">
        <v>0</v>
      </c>
      <c r="AF400" s="11">
        <v>0</v>
      </c>
      <c r="AG400" s="11">
        <v>0</v>
      </c>
      <c r="AH400" s="11">
        <v>0</v>
      </c>
      <c r="AI400" s="11">
        <v>0</v>
      </c>
      <c r="AJ400" s="11">
        <v>0</v>
      </c>
      <c r="AL400" s="11">
        <f t="shared" si="115"/>
        <v>0</v>
      </c>
      <c r="AM400" s="11">
        <f t="shared" si="116"/>
        <v>77.777777777777771</v>
      </c>
      <c r="AN400" s="11">
        <f t="shared" si="107"/>
        <v>100</v>
      </c>
      <c r="AO400" s="11">
        <v>100</v>
      </c>
      <c r="AV400" s="11">
        <v>0</v>
      </c>
      <c r="BF400" s="11">
        <f t="shared" si="110"/>
        <v>0</v>
      </c>
      <c r="BG400" s="11">
        <f t="shared" si="111"/>
        <v>0</v>
      </c>
      <c r="BH400" s="11">
        <f t="shared" si="112"/>
        <v>0</v>
      </c>
      <c r="BI400" s="11">
        <f t="shared" si="113"/>
        <v>0</v>
      </c>
      <c r="BK400" s="4">
        <v>0</v>
      </c>
      <c r="BL400" t="s">
        <v>586</v>
      </c>
    </row>
    <row r="401" spans="1:64" x14ac:dyDescent="0.25">
      <c r="A401">
        <v>2019</v>
      </c>
      <c r="B401" t="s">
        <v>188</v>
      </c>
      <c r="C401" t="s">
        <v>62</v>
      </c>
      <c r="D401" s="11">
        <v>98134</v>
      </c>
      <c r="E401" t="s">
        <v>253</v>
      </c>
      <c r="F401" t="s">
        <v>818</v>
      </c>
      <c r="G401" t="s">
        <v>230</v>
      </c>
      <c r="I401" t="s">
        <v>736</v>
      </c>
      <c r="J401">
        <v>2017</v>
      </c>
      <c r="K401">
        <f t="shared" si="109"/>
        <v>2</v>
      </c>
      <c r="L401" t="s">
        <v>737</v>
      </c>
      <c r="M401" t="s">
        <v>737</v>
      </c>
      <c r="N401" t="s">
        <v>744</v>
      </c>
      <c r="O401" s="2">
        <v>600000</v>
      </c>
      <c r="P401" s="2">
        <v>300000</v>
      </c>
      <c r="Q401" s="2">
        <v>220000</v>
      </c>
      <c r="R401" s="3">
        <f>Q401/O401</f>
        <v>0.36666666666666664</v>
      </c>
      <c r="S401" s="5">
        <f t="shared" si="114"/>
        <v>100</v>
      </c>
      <c r="T401" s="11">
        <v>78</v>
      </c>
      <c r="U401" s="11">
        <v>0</v>
      </c>
      <c r="V401" s="11">
        <v>5</v>
      </c>
      <c r="W401" s="11">
        <v>0</v>
      </c>
      <c r="X401" s="11">
        <v>6</v>
      </c>
      <c r="Y401" s="11">
        <v>4</v>
      </c>
      <c r="Z401" s="11">
        <v>2</v>
      </c>
      <c r="AA401" s="11">
        <v>0</v>
      </c>
      <c r="AB401" s="11">
        <v>0</v>
      </c>
      <c r="AC401" s="11">
        <v>5</v>
      </c>
      <c r="AD401" s="11">
        <v>0</v>
      </c>
      <c r="AE401" s="11">
        <v>0</v>
      </c>
      <c r="AF401" s="11">
        <v>0</v>
      </c>
      <c r="AG401" s="11">
        <v>0</v>
      </c>
      <c r="AH401" s="11">
        <v>0</v>
      </c>
      <c r="AI401" s="11">
        <v>0</v>
      </c>
      <c r="AJ401" s="11">
        <v>0</v>
      </c>
      <c r="AL401" s="11">
        <f t="shared" si="115"/>
        <v>5</v>
      </c>
      <c r="AM401" s="11">
        <f t="shared" si="116"/>
        <v>7</v>
      </c>
      <c r="AN401" s="11">
        <f t="shared" si="107"/>
        <v>100</v>
      </c>
      <c r="AQ401" s="11">
        <v>0</v>
      </c>
      <c r="AR401" s="11">
        <v>0</v>
      </c>
      <c r="AT401" s="11" t="s">
        <v>243</v>
      </c>
      <c r="AU401" s="11">
        <v>0</v>
      </c>
      <c r="AV401" s="11">
        <v>20</v>
      </c>
      <c r="BA401" s="11" t="s">
        <v>243</v>
      </c>
      <c r="BB401" s="11">
        <v>5</v>
      </c>
      <c r="BC401" t="s">
        <v>247</v>
      </c>
      <c r="BD401" s="11">
        <v>75</v>
      </c>
      <c r="BE401" t="s">
        <v>787</v>
      </c>
      <c r="BF401" s="11">
        <f t="shared" si="110"/>
        <v>0</v>
      </c>
      <c r="BG401" s="11">
        <f t="shared" si="111"/>
        <v>0</v>
      </c>
      <c r="BH401" s="11">
        <f t="shared" si="112"/>
        <v>20</v>
      </c>
      <c r="BI401" s="11">
        <f t="shared" si="113"/>
        <v>80</v>
      </c>
      <c r="BL401" t="s">
        <v>587</v>
      </c>
    </row>
    <row r="402" spans="1:64" x14ac:dyDescent="0.25">
      <c r="A402">
        <v>2019</v>
      </c>
      <c r="B402" t="s">
        <v>174</v>
      </c>
      <c r="C402" t="s">
        <v>83</v>
      </c>
      <c r="D402" s="11">
        <v>96792</v>
      </c>
      <c r="E402" t="s">
        <v>253</v>
      </c>
      <c r="F402" t="s">
        <v>818</v>
      </c>
      <c r="G402" t="s">
        <v>224</v>
      </c>
      <c r="I402" t="s">
        <v>224</v>
      </c>
      <c r="J402">
        <v>2017</v>
      </c>
      <c r="K402">
        <f t="shared" si="109"/>
        <v>2</v>
      </c>
      <c r="L402" t="s">
        <v>737</v>
      </c>
      <c r="M402" t="s">
        <v>737</v>
      </c>
      <c r="N402" t="s">
        <v>744</v>
      </c>
      <c r="O402" s="2">
        <v>120000</v>
      </c>
      <c r="P402" s="2">
        <v>30000</v>
      </c>
      <c r="Q402" s="2">
        <v>120000</v>
      </c>
      <c r="R402" s="3">
        <f>Q402/O402</f>
        <v>1</v>
      </c>
      <c r="S402" s="5">
        <f t="shared" si="114"/>
        <v>99.999999999999986</v>
      </c>
      <c r="T402" s="11">
        <v>16.666666666666664</v>
      </c>
      <c r="U402" s="11">
        <v>0</v>
      </c>
      <c r="V402" s="11">
        <v>0</v>
      </c>
      <c r="W402" s="11">
        <v>0</v>
      </c>
      <c r="X402" s="11">
        <v>0</v>
      </c>
      <c r="Y402" s="11">
        <v>0</v>
      </c>
      <c r="Z402" s="11">
        <v>0</v>
      </c>
      <c r="AA402" s="11">
        <v>0</v>
      </c>
      <c r="AB402" s="11">
        <v>0</v>
      </c>
      <c r="AC402" s="11">
        <v>16.666666666666664</v>
      </c>
      <c r="AD402" s="11">
        <v>0</v>
      </c>
      <c r="AE402" s="11">
        <v>0</v>
      </c>
      <c r="AF402" s="11">
        <v>66.666666666666657</v>
      </c>
      <c r="AG402" s="11"/>
      <c r="AH402" s="11">
        <v>0</v>
      </c>
      <c r="AI402" s="11">
        <v>0</v>
      </c>
      <c r="AJ402" s="11">
        <v>0</v>
      </c>
      <c r="AL402" s="11">
        <f t="shared" si="115"/>
        <v>0</v>
      </c>
      <c r="AM402" s="11">
        <f t="shared" si="116"/>
        <v>83.333333333333314</v>
      </c>
      <c r="AN402" s="11">
        <f t="shared" si="107"/>
        <v>100</v>
      </c>
      <c r="AO402" s="11">
        <v>15</v>
      </c>
      <c r="AQ402" s="11">
        <v>5</v>
      </c>
      <c r="AR402" s="11">
        <v>0</v>
      </c>
      <c r="AT402" s="11" t="s">
        <v>243</v>
      </c>
      <c r="AV402" s="11">
        <v>0</v>
      </c>
      <c r="BA402" s="11" t="s">
        <v>243</v>
      </c>
      <c r="BD402" s="11">
        <v>80</v>
      </c>
      <c r="BE402" t="s">
        <v>787</v>
      </c>
      <c r="BF402" s="11">
        <f t="shared" si="110"/>
        <v>5</v>
      </c>
      <c r="BG402" s="11">
        <f t="shared" si="111"/>
        <v>0</v>
      </c>
      <c r="BH402" s="11">
        <f t="shared" si="112"/>
        <v>0</v>
      </c>
      <c r="BI402" s="11">
        <f t="shared" si="113"/>
        <v>80</v>
      </c>
      <c r="BL402" t="s">
        <v>587</v>
      </c>
    </row>
    <row r="403" spans="1:64" x14ac:dyDescent="0.25">
      <c r="A403">
        <v>2019</v>
      </c>
      <c r="B403" t="s">
        <v>149</v>
      </c>
      <c r="C403" t="s">
        <v>99</v>
      </c>
      <c r="D403" s="11">
        <v>24981</v>
      </c>
      <c r="E403" t="s">
        <v>260</v>
      </c>
      <c r="F403" t="s">
        <v>819</v>
      </c>
      <c r="G403" t="s">
        <v>224</v>
      </c>
      <c r="I403" t="s">
        <v>224</v>
      </c>
      <c r="J403">
        <v>2018</v>
      </c>
      <c r="K403">
        <f t="shared" si="109"/>
        <v>1</v>
      </c>
      <c r="L403" t="s">
        <v>737</v>
      </c>
      <c r="M403" t="s">
        <v>737</v>
      </c>
      <c r="N403" t="s">
        <v>746</v>
      </c>
      <c r="O403" s="2">
        <v>650000</v>
      </c>
      <c r="P403" s="2">
        <v>220000</v>
      </c>
      <c r="Q403" s="2">
        <v>660000</v>
      </c>
      <c r="R403" s="3">
        <f>Q403/O403</f>
        <v>1.0153846153846153</v>
      </c>
      <c r="S403" s="5">
        <f t="shared" si="114"/>
        <v>100</v>
      </c>
      <c r="T403" s="11">
        <v>38.990825688073393</v>
      </c>
      <c r="U403" s="11">
        <v>0.91743119266055051</v>
      </c>
      <c r="V403" s="11">
        <v>32.522935779816514</v>
      </c>
      <c r="W403" s="11">
        <v>0</v>
      </c>
      <c r="X403" s="11">
        <v>0</v>
      </c>
      <c r="Y403" s="11">
        <v>9.1743119266055047</v>
      </c>
      <c r="Z403" s="11">
        <v>4.5871559633027523</v>
      </c>
      <c r="AA403" s="11">
        <v>4.5871559633027523</v>
      </c>
      <c r="AB403" s="11">
        <v>4.5871559633027525E-2</v>
      </c>
      <c r="AC403" s="11">
        <v>9.1743119266055047</v>
      </c>
      <c r="AD403" s="11">
        <v>0</v>
      </c>
      <c r="AE403" s="11">
        <v>0</v>
      </c>
      <c r="AF403" s="11">
        <v>0</v>
      </c>
      <c r="AG403" s="11">
        <v>0</v>
      </c>
      <c r="AH403" s="11">
        <v>0</v>
      </c>
      <c r="AI403" s="11">
        <v>0</v>
      </c>
      <c r="AJ403" s="11">
        <v>0</v>
      </c>
      <c r="AL403" s="11">
        <f t="shared" si="115"/>
        <v>32.522935779816514</v>
      </c>
      <c r="AM403" s="11">
        <f t="shared" si="116"/>
        <v>18.394495412844037</v>
      </c>
      <c r="AN403" s="11">
        <f t="shared" si="107"/>
        <v>100</v>
      </c>
      <c r="AO403" s="11">
        <v>10</v>
      </c>
      <c r="AQ403" s="11">
        <v>10</v>
      </c>
      <c r="AR403" s="11">
        <v>5</v>
      </c>
      <c r="AS403" s="11">
        <v>5</v>
      </c>
      <c r="AT403" s="11" t="s">
        <v>243</v>
      </c>
      <c r="AV403" s="11">
        <v>20</v>
      </c>
      <c r="AW403" s="11">
        <v>15</v>
      </c>
      <c r="AY403" s="11">
        <v>10</v>
      </c>
      <c r="BA403" s="11" t="s">
        <v>243</v>
      </c>
      <c r="BB403" s="11">
        <v>0</v>
      </c>
      <c r="BD403" s="11">
        <v>25</v>
      </c>
      <c r="BE403" t="s">
        <v>787</v>
      </c>
      <c r="BF403" s="11">
        <f t="shared" si="110"/>
        <v>10</v>
      </c>
      <c r="BG403" s="11">
        <f t="shared" si="111"/>
        <v>5</v>
      </c>
      <c r="BH403" s="11">
        <f t="shared" si="112"/>
        <v>45</v>
      </c>
      <c r="BI403" s="11">
        <f t="shared" si="113"/>
        <v>25</v>
      </c>
      <c r="BK403" s="4">
        <v>0</v>
      </c>
      <c r="BL403" t="s">
        <v>586</v>
      </c>
    </row>
    <row r="404" spans="1:64" x14ac:dyDescent="0.25">
      <c r="A404">
        <v>2019</v>
      </c>
      <c r="B404" t="s">
        <v>142</v>
      </c>
      <c r="C404" t="s">
        <v>48</v>
      </c>
      <c r="D404" s="11">
        <v>52402</v>
      </c>
      <c r="E404" t="s">
        <v>255</v>
      </c>
      <c r="F404" t="s">
        <v>816</v>
      </c>
      <c r="G404" t="s">
        <v>224</v>
      </c>
      <c r="I404" t="s">
        <v>224</v>
      </c>
      <c r="J404">
        <v>2018</v>
      </c>
      <c r="K404">
        <f t="shared" si="109"/>
        <v>1</v>
      </c>
      <c r="L404" t="s">
        <v>737</v>
      </c>
      <c r="M404" t="s">
        <v>737</v>
      </c>
      <c r="N404" t="s">
        <v>744</v>
      </c>
      <c r="P404" s="2">
        <v>1600</v>
      </c>
      <c r="S404" s="5">
        <f t="shared" si="114"/>
        <v>100</v>
      </c>
      <c r="T404" s="11">
        <v>100</v>
      </c>
      <c r="U404" s="11">
        <v>0</v>
      </c>
      <c r="V404" s="11">
        <v>0</v>
      </c>
      <c r="W404" s="11">
        <v>0</v>
      </c>
      <c r="X404" s="11">
        <v>0</v>
      </c>
      <c r="Y404" s="11">
        <v>0</v>
      </c>
      <c r="Z404" s="11">
        <v>0</v>
      </c>
      <c r="AA404" s="11">
        <v>0</v>
      </c>
      <c r="AB404" s="11">
        <v>0</v>
      </c>
      <c r="AC404" s="11">
        <v>0</v>
      </c>
      <c r="AD404" s="11">
        <v>0</v>
      </c>
      <c r="AE404" s="11">
        <v>0</v>
      </c>
      <c r="AF404" s="11">
        <v>0</v>
      </c>
      <c r="AG404" s="11">
        <v>0</v>
      </c>
      <c r="AH404" s="11">
        <v>0</v>
      </c>
      <c r="AI404" s="11">
        <v>0</v>
      </c>
      <c r="AJ404" s="11">
        <v>0</v>
      </c>
      <c r="AL404" s="11">
        <f t="shared" si="115"/>
        <v>0</v>
      </c>
      <c r="AM404" s="11">
        <f t="shared" si="116"/>
        <v>0</v>
      </c>
      <c r="AN404" s="11">
        <f t="shared" si="107"/>
        <v>100</v>
      </c>
      <c r="AR404" s="11">
        <v>0</v>
      </c>
      <c r="AT404" s="11" t="s">
        <v>243</v>
      </c>
      <c r="AV404" s="11">
        <v>0</v>
      </c>
      <c r="AZ404" s="11">
        <v>15</v>
      </c>
      <c r="BA404" s="11" t="s">
        <v>243</v>
      </c>
      <c r="BD404" s="11">
        <v>85</v>
      </c>
      <c r="BE404" t="s">
        <v>787</v>
      </c>
      <c r="BF404" s="11">
        <f t="shared" si="110"/>
        <v>0</v>
      </c>
      <c r="BG404" s="11">
        <f t="shared" si="111"/>
        <v>0</v>
      </c>
      <c r="BH404" s="11">
        <f t="shared" si="112"/>
        <v>15</v>
      </c>
      <c r="BI404" s="11">
        <f t="shared" si="113"/>
        <v>85</v>
      </c>
      <c r="BK404" s="4">
        <v>0</v>
      </c>
    </row>
    <row r="405" spans="1:64" x14ac:dyDescent="0.25">
      <c r="A405">
        <v>2019</v>
      </c>
      <c r="B405" t="s">
        <v>168</v>
      </c>
      <c r="C405" t="s">
        <v>40</v>
      </c>
      <c r="D405" s="11">
        <v>49440</v>
      </c>
      <c r="E405" t="s">
        <v>257</v>
      </c>
      <c r="F405" t="s">
        <v>816</v>
      </c>
      <c r="G405" t="s">
        <v>231</v>
      </c>
      <c r="I405" t="s">
        <v>242</v>
      </c>
      <c r="J405">
        <v>2018</v>
      </c>
      <c r="K405">
        <f t="shared" si="109"/>
        <v>1</v>
      </c>
      <c r="L405" t="s">
        <v>737</v>
      </c>
      <c r="M405" t="s">
        <v>737</v>
      </c>
      <c r="N405" t="s">
        <v>744</v>
      </c>
      <c r="AL405" s="11"/>
      <c r="AM405" s="11"/>
      <c r="AN405" s="11">
        <f t="shared" si="107"/>
        <v>0</v>
      </c>
      <c r="BF405" s="11"/>
      <c r="BG405" s="11"/>
      <c r="BH405" s="11"/>
      <c r="BI405" s="11"/>
      <c r="BK405" s="4">
        <v>0</v>
      </c>
      <c r="BL405" t="s">
        <v>586</v>
      </c>
    </row>
    <row r="406" spans="1:64" x14ac:dyDescent="0.25">
      <c r="A406">
        <v>2019</v>
      </c>
      <c r="B406" t="s">
        <v>175</v>
      </c>
      <c r="C406" t="s">
        <v>78</v>
      </c>
      <c r="D406" s="11">
        <v>46808</v>
      </c>
      <c r="E406" t="s">
        <v>257</v>
      </c>
      <c r="F406" t="s">
        <v>816</v>
      </c>
      <c r="G406" t="s">
        <v>234</v>
      </c>
      <c r="I406" t="s">
        <v>733</v>
      </c>
      <c r="J406">
        <v>2019</v>
      </c>
      <c r="K406">
        <f t="shared" si="109"/>
        <v>0</v>
      </c>
      <c r="L406" t="s">
        <v>737</v>
      </c>
      <c r="M406" t="s">
        <v>737</v>
      </c>
      <c r="N406" t="s">
        <v>746</v>
      </c>
      <c r="AL406" s="11"/>
      <c r="AM406" s="11"/>
      <c r="AN406" s="11">
        <f t="shared" si="107"/>
        <v>0</v>
      </c>
      <c r="BF406" s="11"/>
      <c r="BG406" s="11"/>
      <c r="BH406" s="11"/>
      <c r="BI406" s="11"/>
      <c r="BK406" s="4">
        <v>0</v>
      </c>
      <c r="BL406" t="s">
        <v>588</v>
      </c>
    </row>
    <row r="407" spans="1:64" x14ac:dyDescent="0.25">
      <c r="A407">
        <v>2019</v>
      </c>
      <c r="B407" t="s">
        <v>135</v>
      </c>
      <c r="C407" t="s">
        <v>65</v>
      </c>
      <c r="D407" s="11">
        <v>12754</v>
      </c>
      <c r="E407" t="s">
        <v>261</v>
      </c>
      <c r="F407" t="s">
        <v>817</v>
      </c>
      <c r="G407" t="s">
        <v>224</v>
      </c>
      <c r="I407" t="s">
        <v>224</v>
      </c>
      <c r="J407">
        <v>2019</v>
      </c>
      <c r="K407">
        <f t="shared" si="109"/>
        <v>0</v>
      </c>
      <c r="L407" t="s">
        <v>737</v>
      </c>
      <c r="M407" t="s">
        <v>737</v>
      </c>
      <c r="N407" t="s">
        <v>744</v>
      </c>
      <c r="AL407" s="11"/>
      <c r="AM407" s="11"/>
      <c r="AN407" s="11">
        <f t="shared" si="107"/>
        <v>0</v>
      </c>
      <c r="BF407" s="11"/>
      <c r="BG407" s="11"/>
      <c r="BH407" s="11"/>
      <c r="BI407" s="11"/>
    </row>
    <row r="408" spans="1:64" x14ac:dyDescent="0.25">
      <c r="A408">
        <v>2019</v>
      </c>
      <c r="B408" t="s">
        <v>111</v>
      </c>
      <c r="C408" t="s">
        <v>42</v>
      </c>
      <c r="D408" s="11">
        <v>16801</v>
      </c>
      <c r="E408" t="s">
        <v>261</v>
      </c>
      <c r="F408" t="s">
        <v>817</v>
      </c>
      <c r="G408" t="s">
        <v>224</v>
      </c>
      <c r="I408" t="s">
        <v>224</v>
      </c>
      <c r="J408">
        <v>2018</v>
      </c>
      <c r="K408">
        <f t="shared" si="109"/>
        <v>1</v>
      </c>
      <c r="L408" t="s">
        <v>737</v>
      </c>
      <c r="M408" t="s">
        <v>737</v>
      </c>
      <c r="N408" t="s">
        <v>744</v>
      </c>
      <c r="AL408" s="11"/>
      <c r="AM408" s="11"/>
      <c r="AN408" s="11">
        <f t="shared" si="107"/>
        <v>0</v>
      </c>
      <c r="BF408" s="11"/>
      <c r="BG408" s="11"/>
      <c r="BH408" s="11"/>
      <c r="BI408" s="11"/>
    </row>
    <row r="409" spans="1:64" x14ac:dyDescent="0.25">
      <c r="A409">
        <v>2019</v>
      </c>
      <c r="B409" t="s">
        <v>128</v>
      </c>
      <c r="C409" t="s">
        <v>21</v>
      </c>
      <c r="D409" s="11">
        <v>28205</v>
      </c>
      <c r="E409" t="s">
        <v>260</v>
      </c>
      <c r="F409" t="s">
        <v>819</v>
      </c>
      <c r="G409" t="s">
        <v>230</v>
      </c>
      <c r="I409" t="s">
        <v>736</v>
      </c>
      <c r="J409">
        <v>2017</v>
      </c>
      <c r="K409">
        <f t="shared" si="109"/>
        <v>2</v>
      </c>
      <c r="L409" t="s">
        <v>737</v>
      </c>
      <c r="M409" t="s">
        <v>737</v>
      </c>
      <c r="N409" t="s">
        <v>746</v>
      </c>
      <c r="AL409" s="11"/>
      <c r="AM409" s="11"/>
      <c r="AN409" s="11">
        <f t="shared" si="107"/>
        <v>0</v>
      </c>
      <c r="BF409" s="11"/>
      <c r="BG409" s="11"/>
      <c r="BH409" s="11"/>
      <c r="BI409" s="11"/>
    </row>
    <row r="410" spans="1:64" x14ac:dyDescent="0.25">
      <c r="A410">
        <v>2019</v>
      </c>
      <c r="B410" t="s">
        <v>139</v>
      </c>
      <c r="C410" t="s">
        <v>21</v>
      </c>
      <c r="D410" s="11">
        <v>27260</v>
      </c>
      <c r="E410" t="s">
        <v>260</v>
      </c>
      <c r="F410" t="s">
        <v>819</v>
      </c>
      <c r="G410" t="s">
        <v>224</v>
      </c>
      <c r="I410" t="s">
        <v>224</v>
      </c>
      <c r="J410">
        <v>2019</v>
      </c>
      <c r="K410">
        <f t="shared" si="109"/>
        <v>0</v>
      </c>
      <c r="L410" t="s">
        <v>737</v>
      </c>
      <c r="M410" t="s">
        <v>737</v>
      </c>
      <c r="N410" t="s">
        <v>745</v>
      </c>
      <c r="AL410" s="11"/>
      <c r="AM410" s="11"/>
      <c r="AN410" s="11">
        <f t="shared" si="107"/>
        <v>0</v>
      </c>
      <c r="BF410" s="11"/>
      <c r="BG410" s="11"/>
      <c r="BH410" s="11"/>
      <c r="BI410" s="11"/>
    </row>
    <row r="411" spans="1:64" x14ac:dyDescent="0.25">
      <c r="A411">
        <v>2019</v>
      </c>
      <c r="B411" t="s">
        <v>114</v>
      </c>
      <c r="C411" t="s">
        <v>215</v>
      </c>
      <c r="D411" s="11">
        <v>70119</v>
      </c>
      <c r="E411" t="s">
        <v>256</v>
      </c>
      <c r="F411" t="s">
        <v>819</v>
      </c>
      <c r="G411" t="s">
        <v>224</v>
      </c>
      <c r="I411" t="s">
        <v>224</v>
      </c>
      <c r="J411">
        <v>2018</v>
      </c>
      <c r="K411">
        <f t="shared" si="109"/>
        <v>1</v>
      </c>
      <c r="L411" t="s">
        <v>737</v>
      </c>
      <c r="M411" t="s">
        <v>737</v>
      </c>
      <c r="N411" t="s">
        <v>242</v>
      </c>
      <c r="AL411" s="11"/>
      <c r="AM411" s="11"/>
      <c r="AN411" s="11">
        <f t="shared" si="107"/>
        <v>0</v>
      </c>
      <c r="BF411" s="11"/>
      <c r="BG411" s="11"/>
      <c r="BH411" s="11"/>
      <c r="BI411" s="11"/>
    </row>
    <row r="412" spans="1:64" x14ac:dyDescent="0.25">
      <c r="A412">
        <v>2019</v>
      </c>
      <c r="B412" t="s">
        <v>116</v>
      </c>
      <c r="C412" t="s">
        <v>216</v>
      </c>
      <c r="D412" s="11">
        <v>72204</v>
      </c>
      <c r="E412" t="s">
        <v>256</v>
      </c>
      <c r="F412" t="s">
        <v>819</v>
      </c>
      <c r="G412" t="s">
        <v>242</v>
      </c>
      <c r="H412" t="s">
        <v>228</v>
      </c>
      <c r="I412" t="s">
        <v>242</v>
      </c>
      <c r="J412">
        <v>2019</v>
      </c>
      <c r="K412">
        <f t="shared" si="109"/>
        <v>0</v>
      </c>
      <c r="L412" t="s">
        <v>737</v>
      </c>
      <c r="M412" t="s">
        <v>737</v>
      </c>
      <c r="N412" t="s">
        <v>242</v>
      </c>
      <c r="AL412" s="11"/>
      <c r="AM412" s="11"/>
      <c r="AN412" s="11">
        <f t="shared" si="107"/>
        <v>0</v>
      </c>
      <c r="BF412" s="11"/>
      <c r="BG412" s="11"/>
      <c r="BH412" s="11"/>
      <c r="BI412" s="11"/>
    </row>
    <row r="413" spans="1:64" x14ac:dyDescent="0.25">
      <c r="A413">
        <v>2019</v>
      </c>
      <c r="B413" t="s">
        <v>190</v>
      </c>
      <c r="C413" t="s">
        <v>40</v>
      </c>
      <c r="D413" s="11">
        <v>49686</v>
      </c>
      <c r="E413" t="s">
        <v>257</v>
      </c>
      <c r="F413" t="s">
        <v>816</v>
      </c>
      <c r="G413" t="s">
        <v>230</v>
      </c>
      <c r="I413" t="s">
        <v>736</v>
      </c>
      <c r="J413">
        <v>2007</v>
      </c>
      <c r="K413">
        <f t="shared" si="109"/>
        <v>12</v>
      </c>
      <c r="L413" t="s">
        <v>740</v>
      </c>
      <c r="M413" t="s">
        <v>743</v>
      </c>
      <c r="N413" t="s">
        <v>744</v>
      </c>
      <c r="O413" s="2">
        <v>9472541.9399999995</v>
      </c>
      <c r="P413" s="2">
        <v>8596166.9399999995</v>
      </c>
      <c r="Q413" s="2">
        <v>10909734.02</v>
      </c>
      <c r="R413" s="3">
        <f t="shared" ref="R413:R420" si="117">Q413/O413</f>
        <v>1.1517219020093354</v>
      </c>
      <c r="S413" s="5">
        <f t="shared" ref="S413:S431" si="118">SUM(T413:AJ413)</f>
        <v>100</v>
      </c>
      <c r="T413" s="11">
        <v>15.927532979226843</v>
      </c>
      <c r="U413" s="11">
        <v>12.101319532571837</v>
      </c>
      <c r="V413" s="11">
        <v>16.456635674570201</v>
      </c>
      <c r="W413" s="11">
        <v>2.5314554433042549</v>
      </c>
      <c r="X413" s="11">
        <v>6.3788184142339439</v>
      </c>
      <c r="Y413" s="11">
        <v>3.7425752265617491E-3</v>
      </c>
      <c r="Z413" s="11">
        <v>0.88304613325434711</v>
      </c>
      <c r="AA413" s="11">
        <v>0.64736906606385836</v>
      </c>
      <c r="AB413" s="11">
        <v>6.2792549840347327</v>
      </c>
      <c r="AC413" s="11">
        <v>37.397778066723667</v>
      </c>
      <c r="AD413" s="11">
        <v>0</v>
      </c>
      <c r="AE413" s="11">
        <v>1.3930471307897436</v>
      </c>
      <c r="AF413" s="11">
        <v>0</v>
      </c>
      <c r="AG413" s="11">
        <v>0</v>
      </c>
      <c r="AH413" s="11">
        <v>0</v>
      </c>
      <c r="AI413" s="11">
        <v>0</v>
      </c>
      <c r="AJ413" s="11">
        <v>0</v>
      </c>
      <c r="AL413" s="11">
        <f t="shared" ref="AL413:AL431" si="119">V413+W413</f>
        <v>18.988091117874454</v>
      </c>
      <c r="AM413" s="11">
        <f t="shared" ref="AM413:AM431" si="120">SUM(Z413:AF413)+AH413+AJ413</f>
        <v>46.600495380866356</v>
      </c>
      <c r="AN413" s="11">
        <f t="shared" si="107"/>
        <v>100.44985498152739</v>
      </c>
      <c r="AO413" s="9">
        <v>0</v>
      </c>
      <c r="AP413" s="9">
        <v>18.488013565730029</v>
      </c>
      <c r="AQ413" s="9">
        <v>21.282406481510236</v>
      </c>
      <c r="AR413" s="9">
        <v>36.901700282707637</v>
      </c>
      <c r="AS413" s="9">
        <v>0.51115398649994115</v>
      </c>
      <c r="AT413" s="9">
        <v>0</v>
      </c>
      <c r="AU413" s="9">
        <v>0.79939105975529146</v>
      </c>
      <c r="AV413" s="9">
        <v>0.61121125690934996</v>
      </c>
      <c r="AW413" s="9">
        <v>10.046040590272669</v>
      </c>
      <c r="AX413" s="9">
        <v>0.56058892685953365</v>
      </c>
      <c r="AY413" s="9">
        <v>2.681633007001607</v>
      </c>
      <c r="AZ413" s="9">
        <v>0.56771582428109524</v>
      </c>
      <c r="BA413" s="9">
        <v>0</v>
      </c>
      <c r="BB413" s="9">
        <v>8</v>
      </c>
      <c r="BC413" s="23" t="s">
        <v>791</v>
      </c>
      <c r="BD413" s="9">
        <v>0</v>
      </c>
      <c r="BF413" s="11">
        <f t="shared" ref="BF413:BF431" si="121">SUM(AP413:AQ413)</f>
        <v>39.770420047240265</v>
      </c>
      <c r="BG413" s="11">
        <f t="shared" ref="BG413:BG431" si="122">SUM(AS413:AT413)</f>
        <v>0.51115398649994115</v>
      </c>
      <c r="BH413" s="11">
        <f t="shared" ref="BH413:BH431" si="123">SUM(AV413:BA413)</f>
        <v>14.467189605324254</v>
      </c>
      <c r="BI413" s="11">
        <f t="shared" ref="BI413:BI431" si="124">SUM(BB413+BD413)</f>
        <v>8</v>
      </c>
      <c r="BL413" t="s">
        <v>586</v>
      </c>
    </row>
    <row r="414" spans="1:64" x14ac:dyDescent="0.25">
      <c r="A414">
        <v>2019</v>
      </c>
      <c r="B414" t="s">
        <v>155</v>
      </c>
      <c r="C414" t="s">
        <v>30</v>
      </c>
      <c r="D414" s="11">
        <v>59802</v>
      </c>
      <c r="E414" t="s">
        <v>254</v>
      </c>
      <c r="F414" t="s">
        <v>818</v>
      </c>
      <c r="G414" t="s">
        <v>227</v>
      </c>
      <c r="I414" t="s">
        <v>733</v>
      </c>
      <c r="J414">
        <v>2003</v>
      </c>
      <c r="K414">
        <f t="shared" si="109"/>
        <v>16</v>
      </c>
      <c r="L414" t="s">
        <v>741</v>
      </c>
      <c r="M414" t="s">
        <v>743</v>
      </c>
      <c r="N414" t="s">
        <v>744</v>
      </c>
      <c r="O414" s="2">
        <v>3580514</v>
      </c>
      <c r="P414" s="2">
        <v>3497827</v>
      </c>
      <c r="Q414" s="2">
        <v>3530431</v>
      </c>
      <c r="R414" s="3">
        <f t="shared" si="117"/>
        <v>0.98601234347917643</v>
      </c>
      <c r="S414" s="5">
        <f t="shared" si="118"/>
        <v>100</v>
      </c>
      <c r="T414" s="11">
        <v>37.67470672617295</v>
      </c>
      <c r="U414" s="11">
        <v>2.5428536515923006</v>
      </c>
      <c r="V414" s="11">
        <v>5.7003778319583195E-3</v>
      </c>
      <c r="W414" s="11">
        <v>0</v>
      </c>
      <c r="X414" s="11">
        <v>28.63748538141137</v>
      </c>
      <c r="Y414" s="11">
        <v>24.699555218923315</v>
      </c>
      <c r="Z414" s="11">
        <v>1.1080564228249192</v>
      </c>
      <c r="AA414" s="11">
        <v>0</v>
      </c>
      <c r="AB414" s="11">
        <v>0</v>
      </c>
      <c r="AC414" s="11">
        <v>4.2407778953901829</v>
      </c>
      <c r="AD414" s="11">
        <v>0</v>
      </c>
      <c r="AE414" s="11">
        <v>1.0704278649022581</v>
      </c>
      <c r="AF414" s="11">
        <v>2.0436460950744188E-2</v>
      </c>
      <c r="AG414" s="11">
        <v>0</v>
      </c>
      <c r="AH414" s="11">
        <v>0</v>
      </c>
      <c r="AI414" s="11">
        <v>0</v>
      </c>
      <c r="AJ414" s="11">
        <v>0</v>
      </c>
      <c r="AL414" s="11">
        <f t="shared" si="119"/>
        <v>5.7003778319583195E-3</v>
      </c>
      <c r="AM414" s="11">
        <f t="shared" si="120"/>
        <v>6.4396986440681045</v>
      </c>
      <c r="AN414" s="11">
        <f t="shared" si="107"/>
        <v>100.25</v>
      </c>
      <c r="AO414" s="11">
        <v>4.5</v>
      </c>
      <c r="AP414" s="11">
        <v>18</v>
      </c>
      <c r="AQ414" s="11">
        <v>27</v>
      </c>
      <c r="AR414" s="11">
        <v>18</v>
      </c>
      <c r="AS414" s="11">
        <v>1.5</v>
      </c>
      <c r="AT414" s="11" t="s">
        <v>243</v>
      </c>
      <c r="AV414" s="11">
        <v>0</v>
      </c>
      <c r="AW414" s="11">
        <v>1.25</v>
      </c>
      <c r="AX414" s="11">
        <v>1.25</v>
      </c>
      <c r="AY414" s="11">
        <v>1.25</v>
      </c>
      <c r="BA414" s="11" t="s">
        <v>243</v>
      </c>
      <c r="BB414" s="11">
        <v>1.5</v>
      </c>
      <c r="BC414" t="s">
        <v>249</v>
      </c>
      <c r="BD414" s="11">
        <v>26</v>
      </c>
      <c r="BE414" t="s">
        <v>789</v>
      </c>
      <c r="BF414" s="11">
        <f t="shared" si="121"/>
        <v>45</v>
      </c>
      <c r="BG414" s="11">
        <f t="shared" si="122"/>
        <v>1.5</v>
      </c>
      <c r="BH414" s="11">
        <f t="shared" si="123"/>
        <v>3.75</v>
      </c>
      <c r="BI414" s="11">
        <f t="shared" si="124"/>
        <v>27.5</v>
      </c>
      <c r="BJ414" t="s">
        <v>747</v>
      </c>
      <c r="BK414" s="4">
        <v>5000</v>
      </c>
      <c r="BL414" t="s">
        <v>588</v>
      </c>
    </row>
    <row r="415" spans="1:64" x14ac:dyDescent="0.25">
      <c r="A415">
        <v>2019</v>
      </c>
      <c r="B415" t="s">
        <v>198</v>
      </c>
      <c r="C415" t="s">
        <v>222</v>
      </c>
      <c r="D415" s="11">
        <v>8551</v>
      </c>
      <c r="E415" t="s">
        <v>261</v>
      </c>
      <c r="F415" t="s">
        <v>817</v>
      </c>
      <c r="G415" t="s">
        <v>230</v>
      </c>
      <c r="I415" t="s">
        <v>736</v>
      </c>
      <c r="J415">
        <v>2008</v>
      </c>
      <c r="K415">
        <f t="shared" si="109"/>
        <v>11</v>
      </c>
      <c r="L415" t="s">
        <v>740</v>
      </c>
      <c r="M415" t="s">
        <v>743</v>
      </c>
      <c r="N415" t="s">
        <v>744</v>
      </c>
      <c r="O415" s="2">
        <v>5136833</v>
      </c>
      <c r="P415" s="2">
        <v>5136833</v>
      </c>
      <c r="Q415" s="2">
        <v>5728773</v>
      </c>
      <c r="R415" s="3">
        <f t="shared" si="117"/>
        <v>1.1152344255692175</v>
      </c>
      <c r="S415" s="5">
        <f t="shared" si="118"/>
        <v>100</v>
      </c>
      <c r="T415" s="11">
        <v>84.259133983915774</v>
      </c>
      <c r="U415" s="11">
        <v>0.25467053338117085</v>
      </c>
      <c r="V415" s="11">
        <v>4.1854582385683941</v>
      </c>
      <c r="W415" s="11">
        <v>0</v>
      </c>
      <c r="X415" s="11">
        <v>5.9764450197232417</v>
      </c>
      <c r="Y415" s="11">
        <v>1.8201876525867202</v>
      </c>
      <c r="Z415" s="11">
        <v>1.4016418287298809</v>
      </c>
      <c r="AA415" s="11">
        <v>0</v>
      </c>
      <c r="AB415" s="11">
        <v>0</v>
      </c>
      <c r="AC415" s="11">
        <v>2.1024627430948213</v>
      </c>
      <c r="AD415" s="11">
        <v>0</v>
      </c>
      <c r="AE415" s="11">
        <v>0</v>
      </c>
      <c r="AF415" s="11">
        <v>0</v>
      </c>
      <c r="AG415" s="11">
        <v>0</v>
      </c>
      <c r="AH415" s="11">
        <v>0</v>
      </c>
      <c r="AI415" s="11">
        <v>0</v>
      </c>
      <c r="AJ415" s="11">
        <v>0</v>
      </c>
      <c r="AL415" s="11">
        <f t="shared" si="119"/>
        <v>4.1854582385683941</v>
      </c>
      <c r="AM415" s="11">
        <f t="shared" si="120"/>
        <v>3.5041045718247021</v>
      </c>
      <c r="AN415" s="11">
        <f t="shared" si="107"/>
        <v>100.00000000000001</v>
      </c>
      <c r="AO415" s="9">
        <v>0</v>
      </c>
      <c r="AP415" s="9">
        <v>46.450896885298782</v>
      </c>
      <c r="AQ415" s="9">
        <v>0</v>
      </c>
      <c r="AR415" s="9">
        <v>34.723749049268292</v>
      </c>
      <c r="AS415" s="9">
        <v>0</v>
      </c>
      <c r="AT415" s="9">
        <v>0</v>
      </c>
      <c r="AU415" s="9">
        <v>0</v>
      </c>
      <c r="AV415" s="9">
        <v>0</v>
      </c>
      <c r="AW415" s="9">
        <v>7.0756242221617871</v>
      </c>
      <c r="AX415" s="9">
        <v>0</v>
      </c>
      <c r="AY415" s="9">
        <v>0</v>
      </c>
      <c r="AZ415" s="9">
        <v>0</v>
      </c>
      <c r="BA415" s="9">
        <v>0</v>
      </c>
      <c r="BB415" s="9">
        <v>7.1433507766361108</v>
      </c>
      <c r="BC415" s="9"/>
      <c r="BD415" s="9">
        <v>4.6063790666350259</v>
      </c>
      <c r="BF415" s="11">
        <f t="shared" si="121"/>
        <v>46.450896885298782</v>
      </c>
      <c r="BG415" s="11">
        <f t="shared" si="122"/>
        <v>0</v>
      </c>
      <c r="BH415" s="11">
        <f t="shared" si="123"/>
        <v>7.0756242221617871</v>
      </c>
      <c r="BI415" s="11">
        <f t="shared" si="124"/>
        <v>11.749729843271137</v>
      </c>
      <c r="BL415" t="s">
        <v>587</v>
      </c>
    </row>
    <row r="416" spans="1:64" x14ac:dyDescent="0.25">
      <c r="A416">
        <v>2019</v>
      </c>
      <c r="B416" t="s">
        <v>150</v>
      </c>
      <c r="C416" t="s">
        <v>32</v>
      </c>
      <c r="D416" s="11">
        <v>95627</v>
      </c>
      <c r="E416" t="s">
        <v>253</v>
      </c>
      <c r="F416" t="s">
        <v>818</v>
      </c>
      <c r="G416" t="s">
        <v>226</v>
      </c>
      <c r="I416" t="s">
        <v>736</v>
      </c>
      <c r="J416">
        <v>2007</v>
      </c>
      <c r="K416">
        <f t="shared" si="109"/>
        <v>12</v>
      </c>
      <c r="L416" t="s">
        <v>740</v>
      </c>
      <c r="M416" t="s">
        <v>743</v>
      </c>
      <c r="N416" t="s">
        <v>744</v>
      </c>
      <c r="O416" s="2">
        <v>1197007</v>
      </c>
      <c r="P416" s="2">
        <v>1190550</v>
      </c>
      <c r="Q416" s="2">
        <v>1150610</v>
      </c>
      <c r="R416" s="3">
        <f t="shared" si="117"/>
        <v>0.96123915733157783</v>
      </c>
      <c r="S416" s="5">
        <f t="shared" si="118"/>
        <v>100</v>
      </c>
      <c r="T416" s="11">
        <v>65.880979379278486</v>
      </c>
      <c r="U416" s="11">
        <v>1.892318676242073</v>
      </c>
      <c r="V416" s="11">
        <v>7.2823484943933483</v>
      </c>
      <c r="W416" s="11">
        <v>0</v>
      </c>
      <c r="X416" s="11">
        <v>0</v>
      </c>
      <c r="Y416" s="11">
        <v>8.1032295997648145</v>
      </c>
      <c r="Z416" s="11">
        <v>1.6225274033009953</v>
      </c>
      <c r="AA416" s="11">
        <v>0</v>
      </c>
      <c r="AB416" s="11">
        <v>0</v>
      </c>
      <c r="AC416" s="11">
        <v>14.792742849943302</v>
      </c>
      <c r="AD416" s="11">
        <v>0</v>
      </c>
      <c r="AE416" s="11">
        <v>0.42585359707698123</v>
      </c>
      <c r="AF416" s="11">
        <v>0</v>
      </c>
      <c r="AG416" s="11">
        <v>0</v>
      </c>
      <c r="AH416" s="11">
        <v>0</v>
      </c>
      <c r="AI416" s="11">
        <v>0</v>
      </c>
      <c r="AJ416" s="11">
        <v>0</v>
      </c>
      <c r="AL416" s="11">
        <f t="shared" si="119"/>
        <v>7.2823484943933483</v>
      </c>
      <c r="AM416" s="11">
        <f t="shared" si="120"/>
        <v>16.841123850321278</v>
      </c>
      <c r="AN416" s="11">
        <f t="shared" si="107"/>
        <v>100.00000000000001</v>
      </c>
      <c r="AO416" s="9">
        <v>0</v>
      </c>
      <c r="AP416" s="9">
        <v>0</v>
      </c>
      <c r="AQ416" s="9">
        <v>16.683885599092857</v>
      </c>
      <c r="AR416" s="9">
        <v>2.2796186636428541</v>
      </c>
      <c r="AS416" s="9">
        <v>1.135861576582252</v>
      </c>
      <c r="AT416" s="9">
        <v>0</v>
      </c>
      <c r="AU416" s="9">
        <v>9.6342026794338759E-2</v>
      </c>
      <c r="AV416" s="9">
        <v>0</v>
      </c>
      <c r="AW416" s="9">
        <v>3.1666036705724245E-2</v>
      </c>
      <c r="AX416" s="9">
        <v>0</v>
      </c>
      <c r="AY416" s="9">
        <v>0</v>
      </c>
      <c r="AZ416" s="9">
        <v>0</v>
      </c>
      <c r="BA416" s="9">
        <v>0</v>
      </c>
      <c r="BB416" s="9">
        <v>77.600100793750798</v>
      </c>
      <c r="BC416" s="9"/>
      <c r="BD416" s="9">
        <v>2.1725253034311871</v>
      </c>
      <c r="BF416" s="11">
        <f t="shared" si="121"/>
        <v>16.683885599092857</v>
      </c>
      <c r="BG416" s="11">
        <f t="shared" si="122"/>
        <v>1.135861576582252</v>
      </c>
      <c r="BH416" s="11">
        <f t="shared" si="123"/>
        <v>3.1666036705724245E-2</v>
      </c>
      <c r="BI416" s="11">
        <f t="shared" si="124"/>
        <v>79.772626097181984</v>
      </c>
      <c r="BL416" t="s">
        <v>588</v>
      </c>
    </row>
    <row r="417" spans="1:64" x14ac:dyDescent="0.25">
      <c r="A417">
        <v>2019</v>
      </c>
      <c r="B417" t="s">
        <v>208</v>
      </c>
      <c r="C417" t="s">
        <v>80</v>
      </c>
      <c r="D417" s="11">
        <v>45780</v>
      </c>
      <c r="E417" t="s">
        <v>257</v>
      </c>
      <c r="F417" t="s">
        <v>816</v>
      </c>
      <c r="G417" t="s">
        <v>224</v>
      </c>
      <c r="I417" t="s">
        <v>224</v>
      </c>
      <c r="J417">
        <v>2005</v>
      </c>
      <c r="K417">
        <f t="shared" si="109"/>
        <v>14</v>
      </c>
      <c r="L417" t="s">
        <v>740</v>
      </c>
      <c r="M417" t="s">
        <v>743</v>
      </c>
      <c r="N417" t="s">
        <v>242</v>
      </c>
      <c r="O417" s="2">
        <v>309124.78999999998</v>
      </c>
      <c r="P417" s="2">
        <v>309124.78999999998</v>
      </c>
      <c r="Q417" s="2">
        <v>307787.13</v>
      </c>
      <c r="R417" s="3">
        <f t="shared" si="117"/>
        <v>0.99567275080073658</v>
      </c>
      <c r="S417" s="5">
        <f t="shared" si="118"/>
        <v>100</v>
      </c>
      <c r="T417" s="11">
        <v>70.96161391650277</v>
      </c>
      <c r="U417" s="11">
        <v>0</v>
      </c>
      <c r="V417" s="11">
        <v>0</v>
      </c>
      <c r="W417" s="11">
        <v>0</v>
      </c>
      <c r="X417" s="11">
        <v>0</v>
      </c>
      <c r="Y417" s="11">
        <v>0</v>
      </c>
      <c r="Z417" s="11">
        <v>0</v>
      </c>
      <c r="AA417" s="11">
        <v>5.456695983521735</v>
      </c>
      <c r="AB417" s="11">
        <v>0</v>
      </c>
      <c r="AC417" s="11">
        <v>0</v>
      </c>
      <c r="AD417" s="11">
        <v>0</v>
      </c>
      <c r="AE417" s="11">
        <v>2.2409558288741578</v>
      </c>
      <c r="AF417" s="11">
        <v>17.123343617960888</v>
      </c>
      <c r="AG417" s="11"/>
      <c r="AH417" s="11">
        <v>4.217390653140435</v>
      </c>
      <c r="AI417" s="11"/>
      <c r="AJ417" s="11">
        <v>0</v>
      </c>
      <c r="AL417" s="11">
        <f t="shared" si="119"/>
        <v>0</v>
      </c>
      <c r="AM417" s="11">
        <f t="shared" si="120"/>
        <v>29.038386083497215</v>
      </c>
      <c r="AN417" s="11">
        <f t="shared" si="107"/>
        <v>100</v>
      </c>
      <c r="AO417" s="11">
        <v>60</v>
      </c>
      <c r="AR417" s="11">
        <v>10</v>
      </c>
      <c r="AT417" s="11" t="s">
        <v>243</v>
      </c>
      <c r="AU417" s="11">
        <v>10</v>
      </c>
      <c r="AV417" s="11">
        <v>0</v>
      </c>
      <c r="AW417" s="11">
        <v>10</v>
      </c>
      <c r="BA417" s="11" t="s">
        <v>243</v>
      </c>
      <c r="BD417" s="11">
        <v>10</v>
      </c>
      <c r="BE417" t="s">
        <v>787</v>
      </c>
      <c r="BF417" s="11">
        <f t="shared" si="121"/>
        <v>0</v>
      </c>
      <c r="BG417" s="11">
        <f t="shared" si="122"/>
        <v>0</v>
      </c>
      <c r="BH417" s="11">
        <f t="shared" si="123"/>
        <v>10</v>
      </c>
      <c r="BI417" s="11">
        <f t="shared" si="124"/>
        <v>10</v>
      </c>
      <c r="BL417" t="s">
        <v>586</v>
      </c>
    </row>
    <row r="418" spans="1:64" x14ac:dyDescent="0.25">
      <c r="A418">
        <v>2019</v>
      </c>
      <c r="B418" t="s">
        <v>143</v>
      </c>
      <c r="C418" t="s">
        <v>80</v>
      </c>
      <c r="D418" s="11">
        <v>43728</v>
      </c>
      <c r="E418" t="s">
        <v>257</v>
      </c>
      <c r="F418" t="s">
        <v>816</v>
      </c>
      <c r="G418" t="s">
        <v>224</v>
      </c>
      <c r="I418" t="s">
        <v>224</v>
      </c>
      <c r="J418">
        <v>2004</v>
      </c>
      <c r="K418">
        <f t="shared" si="109"/>
        <v>15</v>
      </c>
      <c r="L418" t="s">
        <v>740</v>
      </c>
      <c r="M418" t="s">
        <v>743</v>
      </c>
      <c r="N418" t="s">
        <v>746</v>
      </c>
      <c r="O418" s="2">
        <v>305000</v>
      </c>
      <c r="P418" s="2">
        <v>305000</v>
      </c>
      <c r="Q418" s="2">
        <v>300000</v>
      </c>
      <c r="R418" s="3">
        <f t="shared" si="117"/>
        <v>0.98360655737704916</v>
      </c>
      <c r="S418" s="5">
        <f t="shared" si="118"/>
        <v>100</v>
      </c>
      <c r="T418" s="11">
        <v>100</v>
      </c>
      <c r="U418" s="11">
        <v>0</v>
      </c>
      <c r="V418" s="11">
        <v>0</v>
      </c>
      <c r="W418" s="11">
        <v>0</v>
      </c>
      <c r="X418" s="11">
        <v>0</v>
      </c>
      <c r="Y418" s="11">
        <v>0</v>
      </c>
      <c r="Z418" s="11">
        <v>0</v>
      </c>
      <c r="AA418" s="11">
        <v>0</v>
      </c>
      <c r="AB418" s="11">
        <v>0</v>
      </c>
      <c r="AC418" s="11">
        <v>0</v>
      </c>
      <c r="AD418" s="11">
        <v>0</v>
      </c>
      <c r="AE418" s="11">
        <v>0</v>
      </c>
      <c r="AF418" s="11">
        <v>0</v>
      </c>
      <c r="AG418" s="11">
        <v>0</v>
      </c>
      <c r="AH418" s="11">
        <v>0</v>
      </c>
      <c r="AI418" s="11">
        <v>0</v>
      </c>
      <c r="AJ418" s="11">
        <v>0</v>
      </c>
      <c r="AL418" s="11">
        <f t="shared" si="119"/>
        <v>0</v>
      </c>
      <c r="AM418" s="11">
        <f t="shared" si="120"/>
        <v>0</v>
      </c>
      <c r="AN418" s="11">
        <f t="shared" si="107"/>
        <v>100</v>
      </c>
      <c r="AO418" s="11">
        <v>20</v>
      </c>
      <c r="AQ418" s="11">
        <v>10</v>
      </c>
      <c r="AR418" s="11">
        <v>10</v>
      </c>
      <c r="AS418" s="11">
        <v>20</v>
      </c>
      <c r="AT418" s="11" t="s">
        <v>243</v>
      </c>
      <c r="AV418" s="11">
        <v>0</v>
      </c>
      <c r="AW418" s="11">
        <v>15</v>
      </c>
      <c r="AY418" s="11">
        <v>5</v>
      </c>
      <c r="BA418" s="11" t="s">
        <v>243</v>
      </c>
      <c r="BD418" s="11">
        <v>20</v>
      </c>
      <c r="BE418" t="s">
        <v>787</v>
      </c>
      <c r="BF418" s="11">
        <f t="shared" si="121"/>
        <v>10</v>
      </c>
      <c r="BG418" s="11">
        <f t="shared" si="122"/>
        <v>20</v>
      </c>
      <c r="BH418" s="11">
        <f t="shared" si="123"/>
        <v>20</v>
      </c>
      <c r="BI418" s="11">
        <f t="shared" si="124"/>
        <v>20</v>
      </c>
    </row>
    <row r="419" spans="1:64" x14ac:dyDescent="0.25">
      <c r="A419">
        <v>2019</v>
      </c>
      <c r="B419" t="s">
        <v>211</v>
      </c>
      <c r="C419" t="s">
        <v>42</v>
      </c>
      <c r="D419" s="11">
        <v>19134</v>
      </c>
      <c r="E419" t="s">
        <v>261</v>
      </c>
      <c r="F419" t="s">
        <v>817</v>
      </c>
      <c r="G419" t="s">
        <v>224</v>
      </c>
      <c r="I419" t="s">
        <v>224</v>
      </c>
      <c r="J419">
        <v>2008</v>
      </c>
      <c r="K419">
        <f t="shared" si="109"/>
        <v>11</v>
      </c>
      <c r="L419" t="s">
        <v>740</v>
      </c>
      <c r="M419" t="s">
        <v>743</v>
      </c>
      <c r="N419" t="s">
        <v>744</v>
      </c>
      <c r="O419" s="2">
        <v>9500000</v>
      </c>
      <c r="P419" s="2">
        <v>6200000</v>
      </c>
      <c r="Q419" s="2">
        <v>7800000</v>
      </c>
      <c r="R419" s="3">
        <f t="shared" si="117"/>
        <v>0.82105263157894737</v>
      </c>
      <c r="S419" s="5">
        <f t="shared" si="118"/>
        <v>100</v>
      </c>
      <c r="T419" s="11">
        <v>36.612903225806456</v>
      </c>
      <c r="U419" s="11">
        <v>15.645161290322582</v>
      </c>
      <c r="V419" s="11">
        <v>13.193548387096774</v>
      </c>
      <c r="W419" s="11">
        <v>0.22580645161290325</v>
      </c>
      <c r="X419" s="11">
        <v>8.137096774193548</v>
      </c>
      <c r="Y419" s="11">
        <v>8.137096774193548</v>
      </c>
      <c r="Z419" s="11">
        <v>0</v>
      </c>
      <c r="AA419" s="11">
        <v>0</v>
      </c>
      <c r="AB419" s="11">
        <v>0</v>
      </c>
      <c r="AC419" s="11">
        <v>1.4838709677419355</v>
      </c>
      <c r="AD419" s="11">
        <v>0</v>
      </c>
      <c r="AE419" s="11">
        <v>0</v>
      </c>
      <c r="AF419" s="11">
        <v>16.56451612903226</v>
      </c>
      <c r="AG419" s="11">
        <v>0</v>
      </c>
      <c r="AH419" s="11">
        <v>0</v>
      </c>
      <c r="AI419" s="11">
        <v>0</v>
      </c>
      <c r="AJ419" s="11">
        <v>0</v>
      </c>
      <c r="AL419" s="11">
        <f t="shared" si="119"/>
        <v>13.419354838709678</v>
      </c>
      <c r="AM419" s="11">
        <f t="shared" si="120"/>
        <v>18.048387096774196</v>
      </c>
      <c r="AN419" s="11">
        <f t="shared" si="107"/>
        <v>100</v>
      </c>
      <c r="AO419" s="11">
        <v>0</v>
      </c>
      <c r="AP419" s="11">
        <v>0</v>
      </c>
      <c r="AR419" s="11">
        <v>0</v>
      </c>
      <c r="AS419" s="11">
        <v>0</v>
      </c>
      <c r="AT419" s="11" t="s">
        <v>243</v>
      </c>
      <c r="AV419" s="11">
        <v>10</v>
      </c>
      <c r="AW419" s="11">
        <v>0</v>
      </c>
      <c r="AX419" s="11">
        <v>0</v>
      </c>
      <c r="AY419" s="11">
        <v>0</v>
      </c>
      <c r="BA419" s="11" t="s">
        <v>243</v>
      </c>
      <c r="BB419" s="11">
        <v>15</v>
      </c>
      <c r="BC419" t="s">
        <v>248</v>
      </c>
      <c r="BD419" s="11">
        <v>75</v>
      </c>
      <c r="BE419" t="s">
        <v>787</v>
      </c>
      <c r="BF419" s="11">
        <f t="shared" si="121"/>
        <v>0</v>
      </c>
      <c r="BG419" s="11">
        <f t="shared" si="122"/>
        <v>0</v>
      </c>
      <c r="BH419" s="11">
        <f t="shared" si="123"/>
        <v>10</v>
      </c>
      <c r="BI419" s="11">
        <f t="shared" si="124"/>
        <v>90</v>
      </c>
      <c r="BK419" s="4">
        <v>0</v>
      </c>
      <c r="BL419" t="s">
        <v>586</v>
      </c>
    </row>
    <row r="420" spans="1:64" x14ac:dyDescent="0.25">
      <c r="A420">
        <v>2019</v>
      </c>
      <c r="B420" t="s">
        <v>157</v>
      </c>
      <c r="C420" t="s">
        <v>42</v>
      </c>
      <c r="D420" s="11">
        <v>15201</v>
      </c>
      <c r="E420" t="s">
        <v>261</v>
      </c>
      <c r="F420" t="s">
        <v>817</v>
      </c>
      <c r="G420" t="s">
        <v>227</v>
      </c>
      <c r="I420" t="s">
        <v>733</v>
      </c>
      <c r="J420">
        <v>1999</v>
      </c>
      <c r="K420">
        <f t="shared" si="109"/>
        <v>20</v>
      </c>
      <c r="L420" t="s">
        <v>741</v>
      </c>
      <c r="M420" t="s">
        <v>743</v>
      </c>
      <c r="N420" t="s">
        <v>746</v>
      </c>
      <c r="O420" s="2">
        <v>1258841</v>
      </c>
      <c r="P420" s="2">
        <v>1258841</v>
      </c>
      <c r="Q420" s="2">
        <v>1373587.19</v>
      </c>
      <c r="R420" s="3">
        <f t="shared" si="117"/>
        <v>1.0911522503636282</v>
      </c>
      <c r="S420" s="5">
        <f t="shared" si="118"/>
        <v>100.00000000000001</v>
      </c>
      <c r="T420" s="11">
        <v>56.473700014537172</v>
      </c>
      <c r="U420" s="11">
        <v>0</v>
      </c>
      <c r="V420" s="11">
        <v>16.159796987864233</v>
      </c>
      <c r="W420" s="11">
        <v>0</v>
      </c>
      <c r="X420" s="11">
        <v>14.371104055238112</v>
      </c>
      <c r="Y420" s="11">
        <v>5.983329904253198</v>
      </c>
      <c r="Z420" s="11">
        <v>0.84207616370931671</v>
      </c>
      <c r="AA420" s="11">
        <v>7.530736606132149E-2</v>
      </c>
      <c r="AB420" s="11">
        <v>0.23641508339814163</v>
      </c>
      <c r="AC420" s="11">
        <v>4.0188165145558497</v>
      </c>
      <c r="AD420" s="11">
        <v>0</v>
      </c>
      <c r="AE420" s="11">
        <v>0.24063007162937974</v>
      </c>
      <c r="AF420" s="11">
        <v>6.1916477140480805E-2</v>
      </c>
      <c r="AG420" s="11"/>
      <c r="AH420" s="11">
        <v>0.73292894019181132</v>
      </c>
      <c r="AI420" s="11"/>
      <c r="AJ420" s="11">
        <v>0.80397842142097364</v>
      </c>
      <c r="AL420" s="11">
        <f t="shared" si="119"/>
        <v>16.159796987864233</v>
      </c>
      <c r="AM420" s="11">
        <f t="shared" si="120"/>
        <v>7.0120690381072759</v>
      </c>
      <c r="AN420" s="11">
        <f t="shared" si="107"/>
        <v>100</v>
      </c>
      <c r="AO420" s="11">
        <v>1</v>
      </c>
      <c r="AQ420" s="11">
        <v>0</v>
      </c>
      <c r="AR420" s="11">
        <v>0</v>
      </c>
      <c r="AT420" s="11" t="s">
        <v>243</v>
      </c>
      <c r="AV420" s="11">
        <v>0</v>
      </c>
      <c r="AX420" s="11">
        <v>0</v>
      </c>
      <c r="AZ420" s="11">
        <v>0</v>
      </c>
      <c r="BA420" s="11" t="s">
        <v>243</v>
      </c>
      <c r="BD420" s="11">
        <v>99</v>
      </c>
      <c r="BE420" t="s">
        <v>787</v>
      </c>
      <c r="BF420" s="11">
        <f t="shared" si="121"/>
        <v>0</v>
      </c>
      <c r="BG420" s="11">
        <f t="shared" si="122"/>
        <v>0</v>
      </c>
      <c r="BH420" s="11">
        <f t="shared" si="123"/>
        <v>0</v>
      </c>
      <c r="BI420" s="11">
        <f t="shared" si="124"/>
        <v>99</v>
      </c>
      <c r="BK420" s="4">
        <v>0</v>
      </c>
      <c r="BL420" t="s">
        <v>588</v>
      </c>
    </row>
    <row r="421" spans="1:64" x14ac:dyDescent="0.25">
      <c r="A421">
        <v>2019</v>
      </c>
      <c r="B421" t="s">
        <v>141</v>
      </c>
      <c r="C421" t="s">
        <v>0</v>
      </c>
      <c r="D421" s="11">
        <v>83864</v>
      </c>
      <c r="E421" t="s">
        <v>254</v>
      </c>
      <c r="F421" t="s">
        <v>818</v>
      </c>
      <c r="G421" t="s">
        <v>231</v>
      </c>
      <c r="I421" t="s">
        <v>242</v>
      </c>
      <c r="J421">
        <v>1990</v>
      </c>
      <c r="K421">
        <f t="shared" si="109"/>
        <v>29</v>
      </c>
      <c r="L421" t="s">
        <v>742</v>
      </c>
      <c r="M421" t="s">
        <v>743</v>
      </c>
      <c r="N421" t="s">
        <v>745</v>
      </c>
      <c r="O421" s="2">
        <v>18000</v>
      </c>
      <c r="P421" s="2">
        <v>8000</v>
      </c>
      <c r="S421" s="5">
        <f t="shared" si="118"/>
        <v>100</v>
      </c>
      <c r="T421" s="11">
        <v>87.5</v>
      </c>
      <c r="U421" s="11">
        <v>0</v>
      </c>
      <c r="V421" s="11">
        <v>0</v>
      </c>
      <c r="W421" s="11">
        <v>0</v>
      </c>
      <c r="X421" s="11">
        <v>0</v>
      </c>
      <c r="Y421" s="11">
        <v>6.25</v>
      </c>
      <c r="Z421" s="11">
        <v>0</v>
      </c>
      <c r="AA421" s="11">
        <v>0</v>
      </c>
      <c r="AB421" s="11">
        <v>0</v>
      </c>
      <c r="AC421" s="11">
        <v>6.25</v>
      </c>
      <c r="AD421" s="11">
        <v>0</v>
      </c>
      <c r="AE421" s="11">
        <v>0</v>
      </c>
      <c r="AF421" s="11">
        <v>0</v>
      </c>
      <c r="AG421" s="11">
        <v>0</v>
      </c>
      <c r="AH421" s="11">
        <v>0</v>
      </c>
      <c r="AI421" s="11">
        <v>0</v>
      </c>
      <c r="AJ421" s="11">
        <v>0</v>
      </c>
      <c r="AL421" s="11">
        <f t="shared" si="119"/>
        <v>0</v>
      </c>
      <c r="AM421" s="11">
        <f t="shared" si="120"/>
        <v>6.25</v>
      </c>
      <c r="AN421" s="11">
        <f t="shared" si="107"/>
        <v>100</v>
      </c>
      <c r="AO421" s="11">
        <v>10</v>
      </c>
      <c r="AQ421" s="11">
        <v>0</v>
      </c>
      <c r="AR421" s="11">
        <v>0</v>
      </c>
      <c r="AT421" s="11" t="s">
        <v>243</v>
      </c>
      <c r="AV421" s="11">
        <v>0</v>
      </c>
      <c r="BA421" s="11" t="s">
        <v>243</v>
      </c>
      <c r="BB421" s="11">
        <v>0</v>
      </c>
      <c r="BD421" s="11">
        <v>90</v>
      </c>
      <c r="BE421" t="s">
        <v>787</v>
      </c>
      <c r="BF421" s="11">
        <f t="shared" si="121"/>
        <v>0</v>
      </c>
      <c r="BG421" s="11">
        <f t="shared" si="122"/>
        <v>0</v>
      </c>
      <c r="BH421" s="11">
        <f t="shared" si="123"/>
        <v>0</v>
      </c>
      <c r="BI421" s="11">
        <f t="shared" si="124"/>
        <v>90</v>
      </c>
      <c r="BK421" s="4">
        <v>0</v>
      </c>
    </row>
    <row r="422" spans="1:64" x14ac:dyDescent="0.25">
      <c r="A422">
        <v>2019</v>
      </c>
      <c r="B422" t="s">
        <v>166</v>
      </c>
      <c r="C422" t="s">
        <v>220</v>
      </c>
      <c r="D422" s="11">
        <v>4962</v>
      </c>
      <c r="E422" t="s">
        <v>258</v>
      </c>
      <c r="F422" t="s">
        <v>817</v>
      </c>
      <c r="G422" t="s">
        <v>242</v>
      </c>
      <c r="H422" t="s">
        <v>235</v>
      </c>
      <c r="I422" t="s">
        <v>242</v>
      </c>
      <c r="J422">
        <v>2008</v>
      </c>
      <c r="K422">
        <f t="shared" si="109"/>
        <v>11</v>
      </c>
      <c r="L422" t="s">
        <v>740</v>
      </c>
      <c r="M422" t="s">
        <v>743</v>
      </c>
      <c r="N422" t="s">
        <v>744</v>
      </c>
      <c r="O422" s="2">
        <v>2700000</v>
      </c>
      <c r="P422" s="2">
        <v>2600000</v>
      </c>
      <c r="Q422" s="2">
        <v>845985</v>
      </c>
      <c r="R422" s="3">
        <f>Q422/O422</f>
        <v>0.31332777777777776</v>
      </c>
      <c r="S422" s="5">
        <f t="shared" si="118"/>
        <v>100</v>
      </c>
      <c r="T422" s="11">
        <v>38.328197226502311</v>
      </c>
      <c r="U422" s="11">
        <v>0</v>
      </c>
      <c r="V422" s="11">
        <v>2.0416024653312785</v>
      </c>
      <c r="W422" s="11">
        <v>0</v>
      </c>
      <c r="X422" s="11">
        <v>24.03697996918336</v>
      </c>
      <c r="Y422" s="11">
        <v>3.8520801232665636</v>
      </c>
      <c r="Z422" s="11">
        <v>2.889060092449923</v>
      </c>
      <c r="AA422" s="11">
        <v>0</v>
      </c>
      <c r="AB422" s="11">
        <v>0</v>
      </c>
      <c r="AC422" s="11">
        <v>8.0508474576271176</v>
      </c>
      <c r="AD422" s="11">
        <v>0</v>
      </c>
      <c r="AE422" s="11">
        <v>0</v>
      </c>
      <c r="AF422" s="11">
        <v>20.801232665639446</v>
      </c>
      <c r="AG422" s="11"/>
      <c r="AH422" s="11">
        <v>0</v>
      </c>
      <c r="AI422" s="11">
        <v>0</v>
      </c>
      <c r="AJ422" s="11">
        <v>0</v>
      </c>
      <c r="AL422" s="11">
        <f t="shared" si="119"/>
        <v>2.0416024653312785</v>
      </c>
      <c r="AM422" s="11">
        <f t="shared" si="120"/>
        <v>31.741140215716488</v>
      </c>
      <c r="AN422" s="11">
        <f t="shared" si="107"/>
        <v>100</v>
      </c>
      <c r="AO422" s="11">
        <v>0</v>
      </c>
      <c r="AP422" s="11">
        <v>30</v>
      </c>
      <c r="AQ422" s="11">
        <v>25</v>
      </c>
      <c r="AR422" s="11">
        <v>0</v>
      </c>
      <c r="AS422" s="11">
        <v>0</v>
      </c>
      <c r="AT422" s="11" t="s">
        <v>243</v>
      </c>
      <c r="AU422" s="11">
        <v>0</v>
      </c>
      <c r="AV422" s="11">
        <v>0</v>
      </c>
      <c r="AW422" s="11">
        <v>10</v>
      </c>
      <c r="AX422" s="11">
        <v>10</v>
      </c>
      <c r="BA422" s="11" t="s">
        <v>243</v>
      </c>
      <c r="BD422" s="11">
        <v>25</v>
      </c>
      <c r="BE422" t="s">
        <v>787</v>
      </c>
      <c r="BF422" s="11">
        <f t="shared" si="121"/>
        <v>55</v>
      </c>
      <c r="BG422" s="11">
        <f t="shared" si="122"/>
        <v>0</v>
      </c>
      <c r="BH422" s="11">
        <f t="shared" si="123"/>
        <v>20</v>
      </c>
      <c r="BI422" s="11">
        <f t="shared" si="124"/>
        <v>25</v>
      </c>
      <c r="BL422" t="s">
        <v>588</v>
      </c>
    </row>
    <row r="423" spans="1:64" x14ac:dyDescent="0.25">
      <c r="A423">
        <v>2019</v>
      </c>
      <c r="B423" t="s">
        <v>186</v>
      </c>
      <c r="C423" t="s">
        <v>101</v>
      </c>
      <c r="D423" s="11">
        <v>2762</v>
      </c>
      <c r="E423" t="s">
        <v>258</v>
      </c>
      <c r="F423" t="s">
        <v>817</v>
      </c>
      <c r="G423" t="s">
        <v>224</v>
      </c>
      <c r="I423" t="s">
        <v>224</v>
      </c>
      <c r="J423">
        <v>1997</v>
      </c>
      <c r="K423">
        <f t="shared" si="109"/>
        <v>22</v>
      </c>
      <c r="L423" t="s">
        <v>742</v>
      </c>
      <c r="M423" t="s">
        <v>743</v>
      </c>
      <c r="N423" t="s">
        <v>744</v>
      </c>
      <c r="O423" s="2">
        <v>3225000</v>
      </c>
      <c r="P423" s="2">
        <v>2600000</v>
      </c>
      <c r="Q423" s="2">
        <v>3422700</v>
      </c>
      <c r="R423" s="3">
        <f>Q423/O423</f>
        <v>1.0613023255813954</v>
      </c>
      <c r="S423" s="5">
        <f t="shared" si="118"/>
        <v>100</v>
      </c>
      <c r="T423" s="11">
        <v>100</v>
      </c>
      <c r="U423" s="11">
        <v>0</v>
      </c>
      <c r="V423" s="11">
        <v>0</v>
      </c>
      <c r="W423" s="11">
        <v>0</v>
      </c>
      <c r="X423" s="11">
        <v>0</v>
      </c>
      <c r="Y423" s="11">
        <v>0</v>
      </c>
      <c r="Z423" s="11">
        <v>0</v>
      </c>
      <c r="AA423" s="11">
        <v>0</v>
      </c>
      <c r="AB423" s="11">
        <v>0</v>
      </c>
      <c r="AC423" s="11">
        <v>0</v>
      </c>
      <c r="AD423" s="11">
        <v>0</v>
      </c>
      <c r="AE423" s="11">
        <v>0</v>
      </c>
      <c r="AF423" s="11">
        <v>0</v>
      </c>
      <c r="AG423" s="11">
        <v>0</v>
      </c>
      <c r="AH423" s="11">
        <v>0</v>
      </c>
      <c r="AI423" s="11">
        <v>0</v>
      </c>
      <c r="AJ423" s="11">
        <v>0</v>
      </c>
      <c r="AL423" s="11">
        <f t="shared" si="119"/>
        <v>0</v>
      </c>
      <c r="AM423" s="11">
        <f t="shared" si="120"/>
        <v>0</v>
      </c>
      <c r="AN423" s="11">
        <f t="shared" si="107"/>
        <v>100</v>
      </c>
      <c r="AP423" s="11">
        <v>6</v>
      </c>
      <c r="AQ423" s="11">
        <v>0</v>
      </c>
      <c r="AS423" s="11">
        <v>2</v>
      </c>
      <c r="AT423" s="11" t="s">
        <v>243</v>
      </c>
      <c r="AV423" s="11">
        <v>0</v>
      </c>
      <c r="AW423" s="11">
        <v>0</v>
      </c>
      <c r="AX423" s="11">
        <v>0</v>
      </c>
      <c r="BA423" s="11" t="s">
        <v>243</v>
      </c>
      <c r="BB423" s="11">
        <v>0</v>
      </c>
      <c r="BD423" s="11">
        <v>92</v>
      </c>
      <c r="BE423" t="s">
        <v>787</v>
      </c>
      <c r="BF423" s="11">
        <f t="shared" si="121"/>
        <v>6</v>
      </c>
      <c r="BG423" s="11">
        <f t="shared" si="122"/>
        <v>2</v>
      </c>
      <c r="BH423" s="11">
        <f t="shared" si="123"/>
        <v>0</v>
      </c>
      <c r="BI423" s="11">
        <f t="shared" si="124"/>
        <v>92</v>
      </c>
      <c r="BL423" t="s">
        <v>587</v>
      </c>
    </row>
    <row r="424" spans="1:64" x14ac:dyDescent="0.25">
      <c r="A424">
        <v>2019</v>
      </c>
      <c r="B424" t="s">
        <v>176</v>
      </c>
      <c r="C424" t="s">
        <v>101</v>
      </c>
      <c r="D424" s="11">
        <v>1915</v>
      </c>
      <c r="E424" t="s">
        <v>258</v>
      </c>
      <c r="F424" t="s">
        <v>817</v>
      </c>
      <c r="G424" t="s">
        <v>224</v>
      </c>
      <c r="I424" t="s">
        <v>224</v>
      </c>
      <c r="J424">
        <v>2005</v>
      </c>
      <c r="K424">
        <f t="shared" si="109"/>
        <v>14</v>
      </c>
      <c r="L424" t="s">
        <v>740</v>
      </c>
      <c r="M424" t="s">
        <v>743</v>
      </c>
      <c r="N424" t="s">
        <v>745</v>
      </c>
      <c r="O424" s="2">
        <v>277000</v>
      </c>
      <c r="P424" s="2">
        <v>151000</v>
      </c>
      <c r="Q424" s="2">
        <v>261000</v>
      </c>
      <c r="R424" s="3">
        <f>Q424/O424</f>
        <v>0.9422382671480144</v>
      </c>
      <c r="S424" s="5">
        <f t="shared" si="118"/>
        <v>100</v>
      </c>
      <c r="T424" s="11">
        <v>100</v>
      </c>
      <c r="U424" s="11">
        <v>0</v>
      </c>
      <c r="V424" s="11">
        <v>0</v>
      </c>
      <c r="W424" s="11">
        <v>0</v>
      </c>
      <c r="X424" s="11">
        <v>0</v>
      </c>
      <c r="Y424" s="11">
        <v>0</v>
      </c>
      <c r="Z424" s="11">
        <v>0</v>
      </c>
      <c r="AA424" s="11">
        <v>0</v>
      </c>
      <c r="AB424" s="11">
        <v>0</v>
      </c>
      <c r="AC424" s="11">
        <v>0</v>
      </c>
      <c r="AD424" s="11">
        <v>0</v>
      </c>
      <c r="AE424" s="11">
        <v>0</v>
      </c>
      <c r="AF424" s="11">
        <v>0</v>
      </c>
      <c r="AG424" s="11">
        <v>0</v>
      </c>
      <c r="AH424" s="11">
        <v>0</v>
      </c>
      <c r="AI424" s="11">
        <v>0</v>
      </c>
      <c r="AJ424" s="11">
        <v>0</v>
      </c>
      <c r="AL424" s="11">
        <f t="shared" si="119"/>
        <v>0</v>
      </c>
      <c r="AM424" s="11">
        <f t="shared" si="120"/>
        <v>0</v>
      </c>
      <c r="AN424" s="11">
        <f t="shared" si="107"/>
        <v>100</v>
      </c>
      <c r="AO424" s="11">
        <v>60</v>
      </c>
      <c r="AT424" s="11" t="s">
        <v>243</v>
      </c>
      <c r="AV424" s="11">
        <v>0</v>
      </c>
      <c r="BA424" s="11" t="s">
        <v>243</v>
      </c>
      <c r="BD424" s="11">
        <v>40</v>
      </c>
      <c r="BE424" t="s">
        <v>787</v>
      </c>
      <c r="BF424" s="11">
        <f t="shared" si="121"/>
        <v>0</v>
      </c>
      <c r="BG424" s="11">
        <f t="shared" si="122"/>
        <v>0</v>
      </c>
      <c r="BH424" s="11">
        <f t="shared" si="123"/>
        <v>0</v>
      </c>
      <c r="BI424" s="11">
        <f t="shared" si="124"/>
        <v>40</v>
      </c>
      <c r="BJ424" t="s">
        <v>747</v>
      </c>
      <c r="BK424" s="4">
        <v>1200</v>
      </c>
      <c r="BL424" t="s">
        <v>586</v>
      </c>
    </row>
    <row r="425" spans="1:64" x14ac:dyDescent="0.25">
      <c r="A425">
        <v>2019</v>
      </c>
      <c r="B425" t="s">
        <v>182</v>
      </c>
      <c r="C425" t="s">
        <v>101</v>
      </c>
      <c r="D425" s="11">
        <v>1301</v>
      </c>
      <c r="E425" t="s">
        <v>258</v>
      </c>
      <c r="F425" t="s">
        <v>817</v>
      </c>
      <c r="G425" t="s">
        <v>224</v>
      </c>
      <c r="I425" t="s">
        <v>224</v>
      </c>
      <c r="J425">
        <v>2001</v>
      </c>
      <c r="K425">
        <f t="shared" si="109"/>
        <v>18</v>
      </c>
      <c r="L425" t="s">
        <v>741</v>
      </c>
      <c r="M425" t="s">
        <v>743</v>
      </c>
      <c r="N425" t="s">
        <v>242</v>
      </c>
      <c r="O425" s="2">
        <v>495000</v>
      </c>
      <c r="P425" s="2">
        <v>66000</v>
      </c>
      <c r="Q425" s="2">
        <v>601000</v>
      </c>
      <c r="R425" s="3">
        <f>Q425/O425</f>
        <v>1.2141414141414142</v>
      </c>
      <c r="S425" s="5">
        <f t="shared" si="118"/>
        <v>100</v>
      </c>
      <c r="T425" s="11">
        <v>0</v>
      </c>
      <c r="U425" s="11">
        <v>100</v>
      </c>
      <c r="V425" s="11">
        <v>0</v>
      </c>
      <c r="W425" s="11">
        <v>0</v>
      </c>
      <c r="X425" s="11">
        <v>0</v>
      </c>
      <c r="Y425" s="11">
        <v>0</v>
      </c>
      <c r="Z425" s="11">
        <v>0</v>
      </c>
      <c r="AA425" s="11">
        <v>0</v>
      </c>
      <c r="AB425" s="11">
        <v>0</v>
      </c>
      <c r="AC425" s="11">
        <v>0</v>
      </c>
      <c r="AD425" s="11">
        <v>0</v>
      </c>
      <c r="AE425" s="11">
        <v>0</v>
      </c>
      <c r="AF425" s="11">
        <v>0</v>
      </c>
      <c r="AG425" s="11">
        <v>0</v>
      </c>
      <c r="AH425" s="11">
        <v>0</v>
      </c>
      <c r="AI425" s="11">
        <v>0</v>
      </c>
      <c r="AJ425" s="11">
        <v>0</v>
      </c>
      <c r="AL425" s="11">
        <f t="shared" si="119"/>
        <v>0</v>
      </c>
      <c r="AM425" s="11">
        <f t="shared" si="120"/>
        <v>0</v>
      </c>
      <c r="AN425" s="11">
        <f t="shared" si="107"/>
        <v>100</v>
      </c>
      <c r="AT425" s="11" t="s">
        <v>243</v>
      </c>
      <c r="AV425" s="11">
        <v>0</v>
      </c>
      <c r="AW425" s="11">
        <v>65</v>
      </c>
      <c r="AX425" s="11">
        <v>0</v>
      </c>
      <c r="BA425" s="11" t="s">
        <v>243</v>
      </c>
      <c r="BD425" s="11">
        <v>35</v>
      </c>
      <c r="BE425" t="s">
        <v>787</v>
      </c>
      <c r="BF425" s="11">
        <f t="shared" si="121"/>
        <v>0</v>
      </c>
      <c r="BG425" s="11">
        <f t="shared" si="122"/>
        <v>0</v>
      </c>
      <c r="BH425" s="11">
        <f t="shared" si="123"/>
        <v>65</v>
      </c>
      <c r="BI425" s="11">
        <f t="shared" si="124"/>
        <v>35</v>
      </c>
      <c r="BL425" t="s">
        <v>586</v>
      </c>
    </row>
    <row r="426" spans="1:64" x14ac:dyDescent="0.25">
      <c r="A426">
        <v>2019</v>
      </c>
      <c r="B426" t="s">
        <v>163</v>
      </c>
      <c r="C426" t="s">
        <v>83</v>
      </c>
      <c r="D426" s="11">
        <v>96704</v>
      </c>
      <c r="E426" t="s">
        <v>253</v>
      </c>
      <c r="F426" t="s">
        <v>818</v>
      </c>
      <c r="G426" t="s">
        <v>226</v>
      </c>
      <c r="I426" t="s">
        <v>736</v>
      </c>
      <c r="J426">
        <v>1993</v>
      </c>
      <c r="K426">
        <f t="shared" ref="K426:K457" si="125">2019-J426</f>
        <v>26</v>
      </c>
      <c r="L426" t="s">
        <v>742</v>
      </c>
      <c r="M426" t="s">
        <v>743</v>
      </c>
      <c r="N426" t="s">
        <v>744</v>
      </c>
      <c r="O426" s="2">
        <v>1614157.37</v>
      </c>
      <c r="P426" s="2">
        <v>1614157.37</v>
      </c>
      <c r="Q426" s="2">
        <v>1372033.76</v>
      </c>
      <c r="R426" s="3">
        <f>Q426/O426</f>
        <v>0.84999999721216768</v>
      </c>
      <c r="S426" s="5">
        <f t="shared" si="118"/>
        <v>100</v>
      </c>
      <c r="T426" s="11">
        <v>99.154020527750646</v>
      </c>
      <c r="U426" s="11">
        <v>0</v>
      </c>
      <c r="V426" s="11">
        <v>0</v>
      </c>
      <c r="W426" s="11">
        <v>0</v>
      </c>
      <c r="X426" s="11">
        <v>6.4161030346130382E-2</v>
      </c>
      <c r="Y426" s="11">
        <v>0.28908829378885159</v>
      </c>
      <c r="Z426" s="11">
        <v>0</v>
      </c>
      <c r="AA426" s="11">
        <v>0.24532242478934999</v>
      </c>
      <c r="AB426" s="11">
        <v>0.2412125405096035</v>
      </c>
      <c r="AC426" s="11">
        <v>6.1951828154153277E-3</v>
      </c>
      <c r="AD426" s="11">
        <v>0</v>
      </c>
      <c r="AE426" s="11">
        <v>0</v>
      </c>
      <c r="AF426" s="11">
        <v>0</v>
      </c>
      <c r="AG426" s="11">
        <v>0</v>
      </c>
      <c r="AH426" s="11">
        <v>0</v>
      </c>
      <c r="AI426" s="11">
        <v>0</v>
      </c>
      <c r="AJ426" s="11">
        <v>0</v>
      </c>
      <c r="AL426" s="11">
        <f t="shared" si="119"/>
        <v>0</v>
      </c>
      <c r="AM426" s="11">
        <f t="shared" si="120"/>
        <v>0.49273014811436877</v>
      </c>
      <c r="AN426" s="11">
        <f t="shared" si="107"/>
        <v>100</v>
      </c>
      <c r="AO426" s="11">
        <v>1</v>
      </c>
      <c r="AP426" s="11">
        <v>1</v>
      </c>
      <c r="AQ426" s="11">
        <v>1</v>
      </c>
      <c r="AR426" s="11">
        <v>0</v>
      </c>
      <c r="AS426" s="11">
        <v>0</v>
      </c>
      <c r="AT426" s="11" t="s">
        <v>243</v>
      </c>
      <c r="AU426" s="11">
        <v>0</v>
      </c>
      <c r="AV426" s="11">
        <v>0</v>
      </c>
      <c r="AW426" s="11">
        <v>1</v>
      </c>
      <c r="AX426" s="11">
        <v>0</v>
      </c>
      <c r="AY426" s="11">
        <v>0</v>
      </c>
      <c r="BA426" s="11" t="s">
        <v>243</v>
      </c>
      <c r="BD426" s="11">
        <v>96</v>
      </c>
      <c r="BE426" t="s">
        <v>787</v>
      </c>
      <c r="BF426" s="11">
        <f t="shared" si="121"/>
        <v>2</v>
      </c>
      <c r="BG426" s="11">
        <f t="shared" si="122"/>
        <v>0</v>
      </c>
      <c r="BH426" s="11">
        <f t="shared" si="123"/>
        <v>1</v>
      </c>
      <c r="BI426" s="11">
        <f t="shared" si="124"/>
        <v>96</v>
      </c>
      <c r="BJ426" t="s">
        <v>747</v>
      </c>
      <c r="BK426" s="4">
        <v>2962.63</v>
      </c>
      <c r="BL426" t="s">
        <v>588</v>
      </c>
    </row>
    <row r="427" spans="1:64" x14ac:dyDescent="0.25">
      <c r="A427">
        <v>2019</v>
      </c>
      <c r="B427" t="s">
        <v>140</v>
      </c>
      <c r="C427" t="s">
        <v>57</v>
      </c>
      <c r="D427" s="11">
        <v>23005</v>
      </c>
      <c r="E427" t="s">
        <v>260</v>
      </c>
      <c r="F427" t="s">
        <v>819</v>
      </c>
      <c r="G427" t="s">
        <v>226</v>
      </c>
      <c r="I427" t="s">
        <v>736</v>
      </c>
      <c r="J427">
        <v>1937</v>
      </c>
      <c r="K427">
        <f t="shared" si="125"/>
        <v>82</v>
      </c>
      <c r="L427" t="s">
        <v>742</v>
      </c>
      <c r="M427" t="s">
        <v>743</v>
      </c>
      <c r="N427" t="s">
        <v>744</v>
      </c>
      <c r="O427" s="2">
        <v>100000000</v>
      </c>
      <c r="P427" s="2">
        <v>85000000</v>
      </c>
      <c r="S427" s="11">
        <f t="shared" si="118"/>
        <v>99.999999999999986</v>
      </c>
      <c r="T427" s="11">
        <v>49.007024340155418</v>
      </c>
      <c r="U427" s="11">
        <v>21.003010431495181</v>
      </c>
      <c r="V427" s="11">
        <v>10.50150521574759</v>
      </c>
      <c r="W427" s="11">
        <v>0</v>
      </c>
      <c r="X427" s="11">
        <v>1.4002006954330122</v>
      </c>
      <c r="Y427" s="11">
        <v>1.1668339128608434</v>
      </c>
      <c r="Z427" s="11">
        <v>2.333667825721687E-3</v>
      </c>
      <c r="AA427" s="11">
        <v>10.50150521574759</v>
      </c>
      <c r="AB427" s="11">
        <v>5.8341695643042168</v>
      </c>
      <c r="AC427" s="11">
        <v>0.58341695643042168</v>
      </c>
      <c r="AD427" s="11">
        <v>0</v>
      </c>
      <c r="AE427" s="11">
        <v>0</v>
      </c>
      <c r="AF427" s="11">
        <v>0</v>
      </c>
      <c r="AH427">
        <v>0</v>
      </c>
      <c r="AJ427">
        <v>0</v>
      </c>
      <c r="AL427" s="11">
        <f t="shared" si="119"/>
        <v>10.50150521574759</v>
      </c>
      <c r="AM427" s="11">
        <f t="shared" si="120"/>
        <v>16.92142540430795</v>
      </c>
      <c r="AN427" s="11">
        <f t="shared" si="107"/>
        <v>100</v>
      </c>
      <c r="AO427" s="11">
        <v>0</v>
      </c>
      <c r="AP427" s="11">
        <v>8</v>
      </c>
      <c r="AQ427" s="11">
        <v>0</v>
      </c>
      <c r="AR427" s="11">
        <v>9</v>
      </c>
      <c r="AT427" s="11" t="s">
        <v>243</v>
      </c>
      <c r="AV427" s="11">
        <v>0</v>
      </c>
      <c r="AW427" s="11">
        <v>15</v>
      </c>
      <c r="AX427" s="11">
        <v>0</v>
      </c>
      <c r="AY427" s="11">
        <v>2</v>
      </c>
      <c r="AZ427" s="11">
        <v>1</v>
      </c>
      <c r="BA427" s="11" t="s">
        <v>243</v>
      </c>
      <c r="BB427" s="11">
        <v>0</v>
      </c>
      <c r="BD427" s="11">
        <v>65</v>
      </c>
      <c r="BE427" t="s">
        <v>787</v>
      </c>
      <c r="BF427" s="11">
        <f t="shared" si="121"/>
        <v>8</v>
      </c>
      <c r="BG427" s="11">
        <f t="shared" si="122"/>
        <v>0</v>
      </c>
      <c r="BH427" s="11">
        <f t="shared" si="123"/>
        <v>18</v>
      </c>
      <c r="BI427" s="11">
        <f t="shared" si="124"/>
        <v>65</v>
      </c>
      <c r="BK427" s="4">
        <v>0</v>
      </c>
    </row>
    <row r="428" spans="1:64" x14ac:dyDescent="0.25">
      <c r="A428">
        <v>2019</v>
      </c>
      <c r="B428" t="s">
        <v>136</v>
      </c>
      <c r="C428" t="s">
        <v>96</v>
      </c>
      <c r="D428" s="11">
        <v>57703</v>
      </c>
      <c r="E428" t="s">
        <v>255</v>
      </c>
      <c r="F428" t="s">
        <v>816</v>
      </c>
      <c r="G428" t="s">
        <v>231</v>
      </c>
      <c r="I428" t="s">
        <v>242</v>
      </c>
      <c r="J428">
        <v>1993</v>
      </c>
      <c r="K428">
        <f t="shared" si="125"/>
        <v>26</v>
      </c>
      <c r="L428" t="s">
        <v>742</v>
      </c>
      <c r="M428" t="s">
        <v>743</v>
      </c>
      <c r="N428" t="s">
        <v>745</v>
      </c>
      <c r="O428" s="2">
        <v>12000</v>
      </c>
      <c r="P428" s="2">
        <v>12000</v>
      </c>
      <c r="S428" s="5">
        <f t="shared" si="118"/>
        <v>100</v>
      </c>
      <c r="T428" s="11">
        <v>16.666666666666664</v>
      </c>
      <c r="U428" s="11">
        <v>0</v>
      </c>
      <c r="V428" s="11">
        <v>0</v>
      </c>
      <c r="W428" s="11">
        <v>0</v>
      </c>
      <c r="X428" s="11">
        <v>0</v>
      </c>
      <c r="Y428" s="11">
        <v>0</v>
      </c>
      <c r="Z428" s="11">
        <v>8.3333333333333321</v>
      </c>
      <c r="AA428" s="11">
        <v>75</v>
      </c>
      <c r="AB428" s="11">
        <v>0</v>
      </c>
      <c r="AC428" s="11">
        <v>0</v>
      </c>
      <c r="AD428" s="11">
        <v>0</v>
      </c>
      <c r="AE428" s="11">
        <v>0</v>
      </c>
      <c r="AF428" s="11">
        <v>0</v>
      </c>
      <c r="AG428" s="11">
        <v>0</v>
      </c>
      <c r="AH428" s="11">
        <v>0</v>
      </c>
      <c r="AI428" s="11">
        <v>0</v>
      </c>
      <c r="AJ428" s="11">
        <v>0</v>
      </c>
      <c r="AL428" s="11">
        <f t="shared" si="119"/>
        <v>0</v>
      </c>
      <c r="AM428" s="11">
        <f t="shared" si="120"/>
        <v>83.333333333333329</v>
      </c>
      <c r="AN428" s="11">
        <f t="shared" si="107"/>
        <v>100</v>
      </c>
      <c r="AO428" s="9">
        <v>100</v>
      </c>
      <c r="AP428" s="9">
        <v>0</v>
      </c>
      <c r="AQ428" s="9">
        <v>0</v>
      </c>
      <c r="AR428" s="9">
        <v>0</v>
      </c>
      <c r="AS428" s="9">
        <v>0</v>
      </c>
      <c r="AT428" s="9">
        <v>0</v>
      </c>
      <c r="AU428" s="9">
        <v>0</v>
      </c>
      <c r="AV428" s="9">
        <v>0</v>
      </c>
      <c r="AW428" s="9">
        <v>0</v>
      </c>
      <c r="AX428" s="9">
        <v>0</v>
      </c>
      <c r="AY428" s="9">
        <v>0</v>
      </c>
      <c r="AZ428" s="9">
        <v>0</v>
      </c>
      <c r="BA428" s="9">
        <v>0</v>
      </c>
      <c r="BB428" s="9">
        <v>0</v>
      </c>
      <c r="BC428" s="9"/>
      <c r="BD428" s="9">
        <v>0</v>
      </c>
      <c r="BF428" s="11">
        <f t="shared" si="121"/>
        <v>0</v>
      </c>
      <c r="BG428" s="11">
        <f t="shared" si="122"/>
        <v>0</v>
      </c>
      <c r="BH428" s="11">
        <f t="shared" si="123"/>
        <v>0</v>
      </c>
      <c r="BI428" s="11">
        <f t="shared" si="124"/>
        <v>0</v>
      </c>
    </row>
    <row r="429" spans="1:64" x14ac:dyDescent="0.25">
      <c r="A429">
        <v>2019</v>
      </c>
      <c r="B429" t="s">
        <v>189</v>
      </c>
      <c r="C429" t="s">
        <v>23</v>
      </c>
      <c r="D429" s="11">
        <v>63116</v>
      </c>
      <c r="E429" t="s">
        <v>255</v>
      </c>
      <c r="F429" t="s">
        <v>816</v>
      </c>
      <c r="G429" t="s">
        <v>230</v>
      </c>
      <c r="I429" t="s">
        <v>736</v>
      </c>
      <c r="J429">
        <v>2008</v>
      </c>
      <c r="K429">
        <f t="shared" si="125"/>
        <v>11</v>
      </c>
      <c r="L429" t="s">
        <v>740</v>
      </c>
      <c r="M429" t="s">
        <v>743</v>
      </c>
      <c r="N429" t="s">
        <v>744</v>
      </c>
      <c r="O429" s="2">
        <v>682000</v>
      </c>
      <c r="P429" s="2">
        <v>682000</v>
      </c>
      <c r="Q429" s="2">
        <v>620000</v>
      </c>
      <c r="R429" s="3">
        <f>Q429/O429</f>
        <v>0.90909090909090906</v>
      </c>
      <c r="S429" s="5">
        <f t="shared" si="118"/>
        <v>99.999999999999986</v>
      </c>
      <c r="T429" s="11">
        <v>50.879765395894424</v>
      </c>
      <c r="U429" s="11">
        <v>0.5865102639296188</v>
      </c>
      <c r="V429" s="11">
        <v>32.111436950146626</v>
      </c>
      <c r="W429" s="11">
        <v>0</v>
      </c>
      <c r="X429" s="11">
        <v>2.9325513196480939</v>
      </c>
      <c r="Y429" s="11">
        <v>7.7712609970674489</v>
      </c>
      <c r="Z429" s="11">
        <v>3.9589442815249267</v>
      </c>
      <c r="AA429" s="11">
        <v>0</v>
      </c>
      <c r="AB429" s="11">
        <v>0</v>
      </c>
      <c r="AC429" s="11">
        <v>1.7595307917888565</v>
      </c>
      <c r="AD429" s="11">
        <v>0</v>
      </c>
      <c r="AE429" s="11">
        <v>0</v>
      </c>
      <c r="AF429" s="11">
        <v>0</v>
      </c>
      <c r="AG429" s="11">
        <v>0</v>
      </c>
      <c r="AH429" s="11">
        <v>0</v>
      </c>
      <c r="AI429" s="11">
        <v>0</v>
      </c>
      <c r="AJ429" s="11">
        <v>0</v>
      </c>
      <c r="AL429" s="11">
        <f t="shared" si="119"/>
        <v>32.111436950146626</v>
      </c>
      <c r="AM429" s="11">
        <f t="shared" si="120"/>
        <v>5.7184750733137832</v>
      </c>
      <c r="AN429" s="11">
        <f t="shared" si="107"/>
        <v>100</v>
      </c>
      <c r="AQ429" s="11">
        <v>1</v>
      </c>
      <c r="AR429" s="11">
        <v>53</v>
      </c>
      <c r="AT429" s="11" t="s">
        <v>243</v>
      </c>
      <c r="AV429" s="11">
        <v>0</v>
      </c>
      <c r="AX429" s="11">
        <v>1</v>
      </c>
      <c r="BA429" s="11" t="s">
        <v>243</v>
      </c>
      <c r="BB429" s="11">
        <v>0</v>
      </c>
      <c r="BD429" s="11">
        <v>45</v>
      </c>
      <c r="BE429" t="s">
        <v>787</v>
      </c>
      <c r="BF429" s="11">
        <f t="shared" si="121"/>
        <v>1</v>
      </c>
      <c r="BG429" s="11">
        <f t="shared" si="122"/>
        <v>0</v>
      </c>
      <c r="BH429" s="11">
        <f t="shared" si="123"/>
        <v>1</v>
      </c>
      <c r="BI429" s="11">
        <f t="shared" si="124"/>
        <v>45</v>
      </c>
      <c r="BL429" t="s">
        <v>588</v>
      </c>
    </row>
    <row r="430" spans="1:64" x14ac:dyDescent="0.25">
      <c r="A430">
        <v>2019</v>
      </c>
      <c r="B430" t="s">
        <v>183</v>
      </c>
      <c r="C430" t="s">
        <v>33</v>
      </c>
      <c r="D430" s="11">
        <v>78756</v>
      </c>
      <c r="E430" t="s">
        <v>256</v>
      </c>
      <c r="F430" t="s">
        <v>819</v>
      </c>
      <c r="G430" t="s">
        <v>226</v>
      </c>
      <c r="I430" t="s">
        <v>736</v>
      </c>
      <c r="J430">
        <v>2008</v>
      </c>
      <c r="K430">
        <f t="shared" si="125"/>
        <v>11</v>
      </c>
      <c r="L430" t="s">
        <v>740</v>
      </c>
      <c r="M430" t="s">
        <v>743</v>
      </c>
      <c r="N430" t="s">
        <v>744</v>
      </c>
      <c r="O430" s="2">
        <v>9000000</v>
      </c>
      <c r="P430" s="2">
        <v>9000000</v>
      </c>
      <c r="Q430" s="2">
        <v>8500000</v>
      </c>
      <c r="R430" s="3">
        <f>Q430/O430</f>
        <v>0.94444444444444442</v>
      </c>
      <c r="S430" s="5">
        <f t="shared" si="118"/>
        <v>100</v>
      </c>
      <c r="T430" s="11">
        <v>44.444444444444443</v>
      </c>
      <c r="U430" s="11">
        <v>0</v>
      </c>
      <c r="V430" s="11">
        <v>27.777777777777779</v>
      </c>
      <c r="W430" s="11">
        <v>0</v>
      </c>
      <c r="X430" s="11">
        <v>18.888888888888889</v>
      </c>
      <c r="Y430" s="11">
        <v>8.8888888888888893</v>
      </c>
      <c r="Z430" s="11">
        <v>0</v>
      </c>
      <c r="AA430" s="11">
        <v>0</v>
      </c>
      <c r="AB430" s="11">
        <v>0</v>
      </c>
      <c r="AC430" s="11">
        <v>0</v>
      </c>
      <c r="AD430" s="11">
        <v>0</v>
      </c>
      <c r="AE430" s="11">
        <v>0</v>
      </c>
      <c r="AF430" s="11">
        <v>0</v>
      </c>
      <c r="AG430" s="11">
        <v>0</v>
      </c>
      <c r="AH430" s="11">
        <v>0</v>
      </c>
      <c r="AI430" s="11">
        <v>0</v>
      </c>
      <c r="AJ430" s="11">
        <v>0</v>
      </c>
      <c r="AL430" s="11">
        <f t="shared" si="119"/>
        <v>27.777777777777779</v>
      </c>
      <c r="AM430" s="11">
        <f t="shared" si="120"/>
        <v>0</v>
      </c>
      <c r="AN430" s="11">
        <f t="shared" si="107"/>
        <v>100</v>
      </c>
      <c r="AO430" s="9">
        <v>0</v>
      </c>
      <c r="AP430" s="9">
        <v>0</v>
      </c>
      <c r="AQ430" s="9">
        <v>5.5555555555555554</v>
      </c>
      <c r="AR430" s="9">
        <v>86.111111111111114</v>
      </c>
      <c r="AS430" s="9">
        <v>0</v>
      </c>
      <c r="AT430" s="9">
        <v>0</v>
      </c>
      <c r="AU430" s="9">
        <v>0</v>
      </c>
      <c r="AV430" s="9">
        <v>0</v>
      </c>
      <c r="AW430" s="9">
        <v>5.5555555555555554</v>
      </c>
      <c r="AX430" s="9">
        <v>2.7777777777777777</v>
      </c>
      <c r="AY430" s="9">
        <v>0</v>
      </c>
      <c r="AZ430" s="9">
        <v>0</v>
      </c>
      <c r="BA430" s="9">
        <v>0</v>
      </c>
      <c r="BB430" s="9">
        <v>0</v>
      </c>
      <c r="BC430" s="9"/>
      <c r="BD430" s="9">
        <v>0</v>
      </c>
      <c r="BF430" s="11">
        <f t="shared" si="121"/>
        <v>5.5555555555555554</v>
      </c>
      <c r="BG430" s="11">
        <f t="shared" si="122"/>
        <v>0</v>
      </c>
      <c r="BH430" s="11">
        <f t="shared" si="123"/>
        <v>8.3333333333333321</v>
      </c>
      <c r="BI430" s="11">
        <f t="shared" si="124"/>
        <v>0</v>
      </c>
      <c r="BK430" s="4">
        <v>0</v>
      </c>
      <c r="BL430" t="s">
        <v>588</v>
      </c>
    </row>
    <row r="431" spans="1:64" x14ac:dyDescent="0.25">
      <c r="A431">
        <v>2019</v>
      </c>
      <c r="B431" t="s">
        <v>178</v>
      </c>
      <c r="C431" t="s">
        <v>21</v>
      </c>
      <c r="D431" s="11">
        <v>27703</v>
      </c>
      <c r="E431" t="s">
        <v>260</v>
      </c>
      <c r="F431" t="s">
        <v>819</v>
      </c>
      <c r="G431" t="s">
        <v>230</v>
      </c>
      <c r="I431" t="s">
        <v>736</v>
      </c>
      <c r="J431">
        <v>2004</v>
      </c>
      <c r="K431">
        <f t="shared" si="125"/>
        <v>15</v>
      </c>
      <c r="L431" t="s">
        <v>740</v>
      </c>
      <c r="M431" t="s">
        <v>743</v>
      </c>
      <c r="N431" t="s">
        <v>744</v>
      </c>
      <c r="O431" s="2">
        <v>3686799</v>
      </c>
      <c r="P431" s="2">
        <v>3547907</v>
      </c>
      <c r="Q431" s="2">
        <v>4396751</v>
      </c>
      <c r="R431" s="3">
        <f>Q431/O431</f>
        <v>1.1925659630481618</v>
      </c>
      <c r="S431" s="5">
        <f t="shared" si="118"/>
        <v>100</v>
      </c>
      <c r="T431" s="11">
        <v>100</v>
      </c>
      <c r="U431" s="11">
        <v>0</v>
      </c>
      <c r="V431" s="11">
        <v>0</v>
      </c>
      <c r="W431" s="11">
        <v>0</v>
      </c>
      <c r="X431" s="11">
        <v>0</v>
      </c>
      <c r="Y431" s="11">
        <v>0</v>
      </c>
      <c r="Z431" s="11">
        <v>0</v>
      </c>
      <c r="AA431" s="11">
        <v>0</v>
      </c>
      <c r="AB431" s="11">
        <v>0</v>
      </c>
      <c r="AC431" s="11">
        <v>0</v>
      </c>
      <c r="AD431" s="11">
        <v>0</v>
      </c>
      <c r="AE431" s="11">
        <v>0</v>
      </c>
      <c r="AF431" s="11">
        <v>0</v>
      </c>
      <c r="AG431" s="11">
        <v>0</v>
      </c>
      <c r="AH431" s="11">
        <v>0</v>
      </c>
      <c r="AI431" s="11">
        <v>0</v>
      </c>
      <c r="AJ431" s="11">
        <v>0</v>
      </c>
      <c r="AL431" s="11">
        <f t="shared" si="119"/>
        <v>0</v>
      </c>
      <c r="AM431" s="11">
        <f t="shared" si="120"/>
        <v>0</v>
      </c>
      <c r="AN431" s="11">
        <f t="shared" si="107"/>
        <v>99.999999999999986</v>
      </c>
      <c r="AO431" s="9">
        <v>0</v>
      </c>
      <c r="AP431" s="9">
        <v>67.86344737897582</v>
      </c>
      <c r="AQ431" s="9">
        <v>19.473424754369269</v>
      </c>
      <c r="AR431" s="9">
        <v>9.8253702816900219</v>
      </c>
      <c r="AS431" s="9">
        <v>2.8377575849648822</v>
      </c>
      <c r="AT431" s="9">
        <v>0</v>
      </c>
      <c r="AU431" s="9">
        <v>0</v>
      </c>
      <c r="AV431" s="9">
        <v>0</v>
      </c>
      <c r="AW431" s="9">
        <v>0</v>
      </c>
      <c r="AX431" s="9">
        <v>0</v>
      </c>
      <c r="AY431" s="9">
        <v>0</v>
      </c>
      <c r="AZ431" s="9">
        <v>0</v>
      </c>
      <c r="BA431" s="9">
        <v>0</v>
      </c>
      <c r="BB431" s="9">
        <v>0</v>
      </c>
      <c r="BC431" s="9"/>
      <c r="BD431" s="9">
        <v>0</v>
      </c>
      <c r="BF431" s="11">
        <f t="shared" si="121"/>
        <v>87.336872133345082</v>
      </c>
      <c r="BG431" s="11">
        <f t="shared" si="122"/>
        <v>2.8377575849648822</v>
      </c>
      <c r="BH431" s="11">
        <f t="shared" si="123"/>
        <v>0</v>
      </c>
      <c r="BI431" s="11">
        <f t="shared" si="124"/>
        <v>0</v>
      </c>
      <c r="BL431" t="s">
        <v>588</v>
      </c>
    </row>
    <row r="432" spans="1:64" x14ac:dyDescent="0.25">
      <c r="A432">
        <v>2019</v>
      </c>
      <c r="B432" t="s">
        <v>106</v>
      </c>
      <c r="C432" t="s">
        <v>214</v>
      </c>
      <c r="D432" s="11">
        <v>37659</v>
      </c>
      <c r="E432" t="s">
        <v>734</v>
      </c>
      <c r="F432" t="s">
        <v>819</v>
      </c>
      <c r="G432" t="s">
        <v>224</v>
      </c>
      <c r="I432" t="s">
        <v>224</v>
      </c>
      <c r="J432">
        <v>2008</v>
      </c>
      <c r="K432">
        <f t="shared" si="125"/>
        <v>11</v>
      </c>
      <c r="L432" t="s">
        <v>740</v>
      </c>
      <c r="M432" t="s">
        <v>743</v>
      </c>
      <c r="N432" t="s">
        <v>745</v>
      </c>
      <c r="AL432" s="11"/>
      <c r="AM432" s="11"/>
      <c r="AN432" s="11">
        <f t="shared" si="107"/>
        <v>0</v>
      </c>
      <c r="BF432" s="11"/>
      <c r="BG432" s="11"/>
      <c r="BH432" s="11"/>
      <c r="BI432" s="11"/>
    </row>
    <row r="433" spans="1:64" x14ac:dyDescent="0.25">
      <c r="A433">
        <v>2019</v>
      </c>
      <c r="B433" t="s">
        <v>133</v>
      </c>
      <c r="C433" t="s">
        <v>42</v>
      </c>
      <c r="D433" s="11">
        <v>17229</v>
      </c>
      <c r="E433" t="s">
        <v>261</v>
      </c>
      <c r="F433" t="s">
        <v>817</v>
      </c>
      <c r="G433" t="s">
        <v>227</v>
      </c>
      <c r="I433" t="s">
        <v>733</v>
      </c>
      <c r="J433">
        <v>1988</v>
      </c>
      <c r="K433">
        <f t="shared" si="125"/>
        <v>31</v>
      </c>
      <c r="L433" t="s">
        <v>742</v>
      </c>
      <c r="M433" t="s">
        <v>743</v>
      </c>
      <c r="N433" t="s">
        <v>744</v>
      </c>
      <c r="O433" s="2">
        <v>2000000</v>
      </c>
      <c r="P433" s="2">
        <v>1900000</v>
      </c>
      <c r="S433" s="5">
        <f>SUM(T433:AJ433)</f>
        <v>100</v>
      </c>
      <c r="T433" s="11">
        <v>100</v>
      </c>
      <c r="U433" s="11">
        <v>0</v>
      </c>
      <c r="V433" s="11">
        <v>0</v>
      </c>
      <c r="W433" s="11">
        <v>0</v>
      </c>
      <c r="X433" s="11">
        <v>0</v>
      </c>
      <c r="Y433" s="11">
        <v>0</v>
      </c>
      <c r="Z433" s="11">
        <v>0</v>
      </c>
      <c r="AA433" s="11">
        <v>0</v>
      </c>
      <c r="AB433" s="11">
        <v>0</v>
      </c>
      <c r="AC433" s="11">
        <v>0</v>
      </c>
      <c r="AD433" s="11">
        <v>0</v>
      </c>
      <c r="AE433" s="11">
        <v>0</v>
      </c>
      <c r="AF433" s="11">
        <v>0</v>
      </c>
      <c r="AG433" s="11">
        <v>0</v>
      </c>
      <c r="AH433" s="11">
        <v>0</v>
      </c>
      <c r="AI433" s="11">
        <v>0</v>
      </c>
      <c r="AJ433" s="11">
        <v>0</v>
      </c>
      <c r="AL433" s="11">
        <f>V433+W433</f>
        <v>0</v>
      </c>
      <c r="AM433" s="11">
        <f>SUM(Z433:AF433)+AH433+AJ433</f>
        <v>0</v>
      </c>
      <c r="AN433" s="11">
        <f t="shared" si="107"/>
        <v>0</v>
      </c>
      <c r="BF433" s="11"/>
      <c r="BG433" s="11"/>
      <c r="BH433" s="11"/>
      <c r="BI433" s="11"/>
    </row>
    <row r="434" spans="1:64" x14ac:dyDescent="0.25">
      <c r="A434">
        <v>2019</v>
      </c>
      <c r="B434" t="s">
        <v>203</v>
      </c>
      <c r="C434" t="s">
        <v>34</v>
      </c>
      <c r="D434" s="11">
        <v>87107</v>
      </c>
      <c r="E434" t="s">
        <v>254</v>
      </c>
      <c r="F434" t="s">
        <v>818</v>
      </c>
      <c r="G434" t="s">
        <v>239</v>
      </c>
      <c r="I434" t="s">
        <v>733</v>
      </c>
      <c r="J434">
        <v>2007</v>
      </c>
      <c r="K434">
        <f t="shared" si="125"/>
        <v>12</v>
      </c>
      <c r="L434" t="s">
        <v>740</v>
      </c>
      <c r="M434" t="s">
        <v>743</v>
      </c>
      <c r="N434" t="s">
        <v>242</v>
      </c>
      <c r="AL434" s="11"/>
      <c r="AM434" s="11"/>
      <c r="AN434" s="11">
        <f t="shared" si="107"/>
        <v>0</v>
      </c>
      <c r="BF434" s="11"/>
      <c r="BG434" s="11"/>
      <c r="BH434" s="11"/>
      <c r="BI434" s="11"/>
      <c r="BK434" s="4">
        <v>0</v>
      </c>
      <c r="BL434" t="s">
        <v>587</v>
      </c>
    </row>
    <row r="435" spans="1:64" x14ac:dyDescent="0.25">
      <c r="A435">
        <v>2019</v>
      </c>
      <c r="B435" t="s">
        <v>191</v>
      </c>
      <c r="C435" t="s">
        <v>34</v>
      </c>
      <c r="D435" s="11">
        <v>87508</v>
      </c>
      <c r="E435" t="s">
        <v>254</v>
      </c>
      <c r="F435" t="s">
        <v>818</v>
      </c>
      <c r="G435" t="s">
        <v>226</v>
      </c>
      <c r="I435" t="s">
        <v>736</v>
      </c>
      <c r="J435">
        <v>1994</v>
      </c>
      <c r="K435">
        <f t="shared" si="125"/>
        <v>25</v>
      </c>
      <c r="L435" t="s">
        <v>742</v>
      </c>
      <c r="M435" t="s">
        <v>743</v>
      </c>
      <c r="N435" t="s">
        <v>242</v>
      </c>
      <c r="O435" s="2">
        <v>420000</v>
      </c>
      <c r="P435" s="2">
        <v>260000</v>
      </c>
      <c r="Q435" s="2">
        <v>200000</v>
      </c>
      <c r="R435" s="3">
        <f>Q435/O435</f>
        <v>0.47619047619047616</v>
      </c>
      <c r="AL435" s="11"/>
      <c r="AM435" s="11"/>
      <c r="AN435" s="11">
        <f t="shared" si="107"/>
        <v>0</v>
      </c>
      <c r="BF435" s="11"/>
      <c r="BG435" s="11"/>
      <c r="BH435" s="11"/>
      <c r="BI435" s="11"/>
      <c r="BJ435" t="s">
        <v>747</v>
      </c>
      <c r="BK435" s="4">
        <v>10000</v>
      </c>
    </row>
    <row r="436" spans="1:64" x14ac:dyDescent="0.25">
      <c r="A436">
        <v>2019</v>
      </c>
      <c r="B436" t="s">
        <v>120</v>
      </c>
      <c r="C436" t="s">
        <v>101</v>
      </c>
      <c r="D436" s="11">
        <v>1970</v>
      </c>
      <c r="E436" t="s">
        <v>258</v>
      </c>
      <c r="F436" t="s">
        <v>817</v>
      </c>
      <c r="G436" t="s">
        <v>242</v>
      </c>
      <c r="H436" t="s">
        <v>229</v>
      </c>
      <c r="I436" t="s">
        <v>242</v>
      </c>
      <c r="J436">
        <v>1993</v>
      </c>
      <c r="K436">
        <f t="shared" si="125"/>
        <v>26</v>
      </c>
      <c r="L436" t="s">
        <v>742</v>
      </c>
      <c r="M436" t="s">
        <v>743</v>
      </c>
      <c r="N436" t="s">
        <v>745</v>
      </c>
      <c r="AL436" s="11"/>
      <c r="AM436" s="11"/>
      <c r="AN436" s="11">
        <f t="shared" si="107"/>
        <v>0</v>
      </c>
      <c r="BF436" s="11"/>
      <c r="BG436" s="11"/>
      <c r="BH436" s="11"/>
      <c r="BI436" s="11"/>
    </row>
    <row r="437" spans="1:64" x14ac:dyDescent="0.25">
      <c r="A437">
        <v>2019</v>
      </c>
      <c r="B437" t="s">
        <v>131</v>
      </c>
      <c r="C437" t="s">
        <v>32</v>
      </c>
      <c r="D437" s="11">
        <v>52250</v>
      </c>
      <c r="E437" t="s">
        <v>253</v>
      </c>
      <c r="F437" t="s">
        <v>818</v>
      </c>
      <c r="G437" t="s">
        <v>226</v>
      </c>
      <c r="I437" t="s">
        <v>736</v>
      </c>
      <c r="J437">
        <v>1975</v>
      </c>
      <c r="K437">
        <f t="shared" si="125"/>
        <v>44</v>
      </c>
      <c r="L437" t="s">
        <v>742</v>
      </c>
      <c r="M437" t="s">
        <v>743</v>
      </c>
      <c r="N437" t="s">
        <v>744</v>
      </c>
      <c r="AL437" s="11"/>
      <c r="AM437" s="11"/>
      <c r="AN437" s="11">
        <f t="shared" si="107"/>
        <v>0</v>
      </c>
      <c r="BF437" s="11"/>
      <c r="BG437" s="11"/>
      <c r="BH437" s="11"/>
      <c r="BI437" s="11"/>
    </row>
    <row r="438" spans="1:64" x14ac:dyDescent="0.25">
      <c r="A438">
        <v>2019</v>
      </c>
      <c r="B438" t="s">
        <v>107</v>
      </c>
      <c r="C438" t="s">
        <v>32</v>
      </c>
      <c r="D438" s="11">
        <v>94124</v>
      </c>
      <c r="E438" t="s">
        <v>253</v>
      </c>
      <c r="F438" t="s">
        <v>818</v>
      </c>
      <c r="G438" t="s">
        <v>225</v>
      </c>
      <c r="I438" t="s">
        <v>736</v>
      </c>
      <c r="J438">
        <v>1974</v>
      </c>
      <c r="K438">
        <f t="shared" si="125"/>
        <v>45</v>
      </c>
      <c r="L438" t="s">
        <v>742</v>
      </c>
      <c r="M438" t="s">
        <v>743</v>
      </c>
      <c r="N438" t="s">
        <v>744</v>
      </c>
      <c r="AL438" s="11"/>
      <c r="AM438" s="11"/>
      <c r="AN438" s="11">
        <f t="shared" si="107"/>
        <v>0</v>
      </c>
      <c r="BF438" s="11"/>
      <c r="BG438" s="11"/>
      <c r="BH438" s="11"/>
      <c r="BI438" s="11"/>
    </row>
    <row r="439" spans="1:64" x14ac:dyDescent="0.25">
      <c r="A439">
        <v>2019</v>
      </c>
      <c r="B439" t="s">
        <v>137</v>
      </c>
      <c r="C439" t="s">
        <v>32</v>
      </c>
      <c r="D439" s="11">
        <v>90019</v>
      </c>
      <c r="E439" t="s">
        <v>253</v>
      </c>
      <c r="F439" t="s">
        <v>818</v>
      </c>
      <c r="G439" t="s">
        <v>224</v>
      </c>
      <c r="I439" t="s">
        <v>224</v>
      </c>
      <c r="J439">
        <v>2007</v>
      </c>
      <c r="K439">
        <f t="shared" si="125"/>
        <v>12</v>
      </c>
      <c r="L439" t="s">
        <v>740</v>
      </c>
      <c r="M439" t="s">
        <v>743</v>
      </c>
      <c r="N439" t="s">
        <v>745</v>
      </c>
      <c r="O439" s="2">
        <v>6280151</v>
      </c>
      <c r="AL439" s="11"/>
      <c r="AM439" s="11"/>
      <c r="AN439" s="11">
        <f t="shared" si="107"/>
        <v>0</v>
      </c>
      <c r="BF439" s="11"/>
      <c r="BG439" s="11"/>
      <c r="BH439" s="11"/>
      <c r="BI439" s="11"/>
    </row>
    <row r="440" spans="1:64" x14ac:dyDescent="0.25">
      <c r="A440">
        <v>2019</v>
      </c>
      <c r="B440" t="s">
        <v>112</v>
      </c>
      <c r="C440" t="s">
        <v>32</v>
      </c>
      <c r="D440" s="11">
        <v>95946</v>
      </c>
      <c r="E440" t="s">
        <v>253</v>
      </c>
      <c r="F440" t="s">
        <v>818</v>
      </c>
      <c r="G440" t="s">
        <v>224</v>
      </c>
      <c r="I440" t="s">
        <v>224</v>
      </c>
      <c r="J440">
        <v>1964</v>
      </c>
      <c r="K440">
        <f t="shared" si="125"/>
        <v>55</v>
      </c>
      <c r="L440" t="s">
        <v>742</v>
      </c>
      <c r="M440" t="s">
        <v>743</v>
      </c>
      <c r="N440" t="s">
        <v>745</v>
      </c>
      <c r="AL440" s="11"/>
      <c r="AM440" s="11"/>
      <c r="AN440" s="11">
        <f t="shared" si="107"/>
        <v>0</v>
      </c>
      <c r="BF440" s="11"/>
      <c r="BG440" s="11"/>
      <c r="BH440" s="11"/>
      <c r="BI440" s="11"/>
    </row>
    <row r="441" spans="1:64" x14ac:dyDescent="0.25">
      <c r="A441">
        <v>2019</v>
      </c>
      <c r="B441" t="s">
        <v>126</v>
      </c>
      <c r="C441" t="s">
        <v>49</v>
      </c>
      <c r="D441" s="11">
        <v>20018</v>
      </c>
      <c r="E441" t="s">
        <v>260</v>
      </c>
      <c r="F441" t="s">
        <v>819</v>
      </c>
      <c r="G441" t="s">
        <v>224</v>
      </c>
      <c r="I441" t="s">
        <v>224</v>
      </c>
      <c r="J441">
        <v>1989</v>
      </c>
      <c r="K441">
        <f t="shared" si="125"/>
        <v>30</v>
      </c>
      <c r="L441" t="s">
        <v>742</v>
      </c>
      <c r="M441" t="s">
        <v>743</v>
      </c>
      <c r="N441" t="s">
        <v>744</v>
      </c>
      <c r="AL441" s="11"/>
      <c r="AM441" s="11"/>
      <c r="AN441" s="11">
        <f t="shared" si="107"/>
        <v>0</v>
      </c>
      <c r="BF441" s="11"/>
      <c r="BG441" s="11"/>
      <c r="BH441" s="11"/>
      <c r="BI441" s="11"/>
    </row>
    <row r="442" spans="1:64" x14ac:dyDescent="0.25">
      <c r="A442">
        <v>2019</v>
      </c>
      <c r="B442" t="s">
        <v>146</v>
      </c>
      <c r="C442" t="s">
        <v>0</v>
      </c>
      <c r="D442" s="11">
        <v>83313</v>
      </c>
      <c r="E442" t="s">
        <v>254</v>
      </c>
      <c r="F442" t="s">
        <v>818</v>
      </c>
      <c r="G442" t="s">
        <v>226</v>
      </c>
      <c r="I442" t="s">
        <v>736</v>
      </c>
      <c r="J442">
        <v>2015</v>
      </c>
      <c r="K442">
        <f t="shared" si="125"/>
        <v>4</v>
      </c>
      <c r="L442" t="s">
        <v>738</v>
      </c>
      <c r="M442" t="s">
        <v>738</v>
      </c>
      <c r="N442" t="s">
        <v>745</v>
      </c>
      <c r="O442" s="2">
        <v>266747.69</v>
      </c>
      <c r="P442" s="2">
        <v>260381.08</v>
      </c>
      <c r="Q442" s="2">
        <v>256000</v>
      </c>
      <c r="R442" s="3">
        <f t="shared" ref="R442:R452" si="126">Q442/O442</f>
        <v>0.95970840459761808</v>
      </c>
      <c r="S442" s="5">
        <f t="shared" ref="S442:S463" si="127">SUM(T442:AJ442)</f>
        <v>100</v>
      </c>
      <c r="T442" s="11">
        <v>0</v>
      </c>
      <c r="U442" s="11">
        <v>0</v>
      </c>
      <c r="V442" s="11">
        <v>0</v>
      </c>
      <c r="W442" s="11">
        <v>0</v>
      </c>
      <c r="X442" s="11">
        <v>0</v>
      </c>
      <c r="Y442" s="11">
        <v>0</v>
      </c>
      <c r="Z442" s="11">
        <v>0</v>
      </c>
      <c r="AA442" s="11">
        <v>0</v>
      </c>
      <c r="AB442" s="11">
        <v>0</v>
      </c>
      <c r="AC442" s="11">
        <v>0</v>
      </c>
      <c r="AD442" s="11">
        <v>0</v>
      </c>
      <c r="AE442" s="11">
        <v>0</v>
      </c>
      <c r="AF442" s="11">
        <v>100</v>
      </c>
      <c r="AG442" s="11">
        <v>0</v>
      </c>
      <c r="AH442" s="11">
        <v>0</v>
      </c>
      <c r="AI442" s="11">
        <v>0</v>
      </c>
      <c r="AJ442" s="11">
        <v>0</v>
      </c>
      <c r="AL442" s="11">
        <f t="shared" ref="AL442:AL463" si="128">V442+W442</f>
        <v>0</v>
      </c>
      <c r="AM442" s="11">
        <f t="shared" ref="AM442:AM463" si="129">SUM(Z442:AF442)+AH442+AJ442</f>
        <v>100</v>
      </c>
      <c r="AN442" s="11">
        <f t="shared" si="107"/>
        <v>100.00000000000001</v>
      </c>
      <c r="AO442" s="9">
        <v>95.775422699683105</v>
      </c>
      <c r="AP442" s="9">
        <v>0</v>
      </c>
      <c r="AQ442" s="9">
        <v>1.5362099273879655</v>
      </c>
      <c r="AR442" s="9">
        <v>2.6883673729289397</v>
      </c>
      <c r="AS442" s="9">
        <v>0</v>
      </c>
      <c r="AT442" s="9">
        <v>0</v>
      </c>
      <c r="AU442" s="9">
        <v>0</v>
      </c>
      <c r="AV442" s="9">
        <v>0</v>
      </c>
      <c r="AW442" s="9">
        <v>0</v>
      </c>
      <c r="AX442" s="9">
        <v>0</v>
      </c>
      <c r="AY442" s="9">
        <v>0</v>
      </c>
      <c r="AZ442" s="9">
        <v>0</v>
      </c>
      <c r="BA442" s="9">
        <v>0</v>
      </c>
      <c r="BB442" s="9">
        <v>0</v>
      </c>
      <c r="BC442" s="9"/>
      <c r="BD442" s="9">
        <v>0</v>
      </c>
      <c r="BF442" s="11">
        <f t="shared" ref="BF442:BF463" si="130">SUM(AP442:AQ442)</f>
        <v>1.5362099273879655</v>
      </c>
      <c r="BG442" s="11">
        <f t="shared" ref="BG442:BG463" si="131">SUM(AS442:AT442)</f>
        <v>0</v>
      </c>
      <c r="BH442" s="11">
        <f t="shared" ref="BH442:BH463" si="132">SUM(AV442:BA442)</f>
        <v>0</v>
      </c>
      <c r="BI442" s="11">
        <f t="shared" ref="BI442:BI463" si="133">SUM(BB442+BD442)</f>
        <v>0</v>
      </c>
      <c r="BL442" t="s">
        <v>588</v>
      </c>
    </row>
    <row r="443" spans="1:64" x14ac:dyDescent="0.25">
      <c r="A443">
        <v>2019</v>
      </c>
      <c r="B443" t="s">
        <v>207</v>
      </c>
      <c r="C443" t="s">
        <v>40</v>
      </c>
      <c r="D443" s="11">
        <v>49001</v>
      </c>
      <c r="E443" t="s">
        <v>257</v>
      </c>
      <c r="F443" t="s">
        <v>816</v>
      </c>
      <c r="G443" t="s">
        <v>242</v>
      </c>
      <c r="H443" t="s">
        <v>240</v>
      </c>
      <c r="I443" t="s">
        <v>242</v>
      </c>
      <c r="J443">
        <v>2016</v>
      </c>
      <c r="K443">
        <f t="shared" si="125"/>
        <v>3</v>
      </c>
      <c r="L443" t="s">
        <v>738</v>
      </c>
      <c r="M443" t="s">
        <v>738</v>
      </c>
      <c r="N443" t="s">
        <v>744</v>
      </c>
      <c r="O443" s="2">
        <v>335770.66</v>
      </c>
      <c r="P443" s="2">
        <v>335770.66</v>
      </c>
      <c r="Q443" s="2">
        <v>845557</v>
      </c>
      <c r="R443" s="3">
        <f t="shared" si="126"/>
        <v>2.5182575511511343</v>
      </c>
      <c r="S443" s="5">
        <f t="shared" si="127"/>
        <v>100</v>
      </c>
      <c r="T443" s="11">
        <v>60.527760227769747</v>
      </c>
      <c r="U443" s="11">
        <v>25.200787346934955</v>
      </c>
      <c r="V443" s="11">
        <v>0</v>
      </c>
      <c r="W443" s="11">
        <v>0</v>
      </c>
      <c r="X443" s="11">
        <v>2.0692695424906984</v>
      </c>
      <c r="Y443" s="11">
        <v>5.2559684637127013</v>
      </c>
      <c r="Z443" s="11">
        <v>2.7101831946841331E-2</v>
      </c>
      <c r="AA443" s="11">
        <v>2.4390844631868669</v>
      </c>
      <c r="AB443" s="11">
        <v>0.36375125807597358</v>
      </c>
      <c r="AC443" s="11">
        <v>0.45268994021097614</v>
      </c>
      <c r="AD443" s="11">
        <v>0</v>
      </c>
      <c r="AE443" s="11">
        <v>0</v>
      </c>
      <c r="AF443" s="11">
        <v>1.772459809323423</v>
      </c>
      <c r="AG443" s="11"/>
      <c r="AH443" s="11">
        <v>1.7335195397954066</v>
      </c>
      <c r="AI443" s="11"/>
      <c r="AJ443" s="11">
        <v>0.15760757655240037</v>
      </c>
      <c r="AL443" s="11">
        <f t="shared" si="128"/>
        <v>0</v>
      </c>
      <c r="AM443" s="11">
        <f t="shared" si="129"/>
        <v>6.9462144190918877</v>
      </c>
      <c r="AN443" s="11">
        <f t="shared" si="107"/>
        <v>100</v>
      </c>
      <c r="AO443" s="11">
        <v>0</v>
      </c>
      <c r="AQ443" s="11">
        <v>0</v>
      </c>
      <c r="AR443" s="11">
        <v>0</v>
      </c>
      <c r="AS443" s="11">
        <v>0</v>
      </c>
      <c r="AT443" s="11" t="s">
        <v>243</v>
      </c>
      <c r="AU443" s="11">
        <v>0</v>
      </c>
      <c r="AV443" s="11">
        <v>0</v>
      </c>
      <c r="AW443" s="11">
        <v>0</v>
      </c>
      <c r="AX443" s="11">
        <v>0</v>
      </c>
      <c r="AY443" s="11">
        <v>0</v>
      </c>
      <c r="BA443" s="11" t="s">
        <v>243</v>
      </c>
      <c r="BB443" s="11">
        <v>100</v>
      </c>
      <c r="BC443" t="s">
        <v>251</v>
      </c>
      <c r="BD443" s="11">
        <v>0</v>
      </c>
      <c r="BF443" s="11">
        <f t="shared" si="130"/>
        <v>0</v>
      </c>
      <c r="BG443" s="11">
        <f t="shared" si="131"/>
        <v>0</v>
      </c>
      <c r="BH443" s="11">
        <f t="shared" si="132"/>
        <v>0</v>
      </c>
      <c r="BI443" s="11">
        <f t="shared" si="133"/>
        <v>100</v>
      </c>
      <c r="BK443" s="4">
        <v>0</v>
      </c>
      <c r="BL443" t="s">
        <v>586</v>
      </c>
    </row>
    <row r="444" spans="1:64" x14ac:dyDescent="0.25">
      <c r="A444">
        <v>2019</v>
      </c>
      <c r="B444" t="s">
        <v>192</v>
      </c>
      <c r="C444" t="s">
        <v>40</v>
      </c>
      <c r="D444" s="11">
        <v>49855</v>
      </c>
      <c r="E444" t="s">
        <v>257</v>
      </c>
      <c r="F444" t="s">
        <v>816</v>
      </c>
      <c r="G444" t="s">
        <v>231</v>
      </c>
      <c r="I444" t="s">
        <v>242</v>
      </c>
      <c r="J444">
        <v>2014</v>
      </c>
      <c r="K444">
        <f t="shared" si="125"/>
        <v>5</v>
      </c>
      <c r="L444" t="s">
        <v>738</v>
      </c>
      <c r="M444" t="s">
        <v>738</v>
      </c>
      <c r="N444" t="s">
        <v>744</v>
      </c>
      <c r="O444" s="2">
        <v>1400</v>
      </c>
      <c r="P444" s="2">
        <v>204819</v>
      </c>
      <c r="Q444" s="2">
        <v>13657</v>
      </c>
      <c r="R444" s="3">
        <f t="shared" si="126"/>
        <v>9.7550000000000008</v>
      </c>
      <c r="S444" s="5">
        <f t="shared" si="127"/>
        <v>100</v>
      </c>
      <c r="T444" s="11">
        <v>48.735224759421733</v>
      </c>
      <c r="U444" s="11">
        <v>46.38241569385653</v>
      </c>
      <c r="V444" s="11">
        <v>4.8823595467217391</v>
      </c>
      <c r="W444" s="11">
        <v>0</v>
      </c>
      <c r="X444" s="11">
        <v>0</v>
      </c>
      <c r="Y444" s="11">
        <v>0</v>
      </c>
      <c r="Z444" s="11">
        <v>0</v>
      </c>
      <c r="AA444" s="11">
        <v>0</v>
      </c>
      <c r="AB444" s="11">
        <v>0</v>
      </c>
      <c r="AC444" s="11">
        <v>0</v>
      </c>
      <c r="AD444" s="11">
        <v>0</v>
      </c>
      <c r="AE444" s="11">
        <v>0</v>
      </c>
      <c r="AF444" s="11">
        <v>0</v>
      </c>
      <c r="AG444" s="11"/>
      <c r="AH444" s="11">
        <v>0</v>
      </c>
      <c r="AI444" s="11">
        <v>0</v>
      </c>
      <c r="AJ444" s="11">
        <v>0</v>
      </c>
      <c r="AL444" s="11">
        <f t="shared" si="128"/>
        <v>4.8823595467217391</v>
      </c>
      <c r="AM444" s="11">
        <f t="shared" si="129"/>
        <v>0</v>
      </c>
      <c r="AN444" s="11">
        <f t="shared" si="107"/>
        <v>100</v>
      </c>
      <c r="AQ444" s="11">
        <v>44</v>
      </c>
      <c r="AR444" s="11">
        <v>1</v>
      </c>
      <c r="AT444" s="11" t="s">
        <v>243</v>
      </c>
      <c r="AV444" s="11">
        <v>0</v>
      </c>
      <c r="BA444" s="11" t="s">
        <v>243</v>
      </c>
      <c r="BD444" s="11">
        <v>55</v>
      </c>
      <c r="BE444" t="s">
        <v>787</v>
      </c>
      <c r="BF444" s="11">
        <f t="shared" si="130"/>
        <v>44</v>
      </c>
      <c r="BG444" s="11">
        <f t="shared" si="131"/>
        <v>0</v>
      </c>
      <c r="BH444" s="11">
        <f t="shared" si="132"/>
        <v>0</v>
      </c>
      <c r="BI444" s="11">
        <f t="shared" si="133"/>
        <v>55</v>
      </c>
      <c r="BL444" t="s">
        <v>587</v>
      </c>
    </row>
    <row r="445" spans="1:64" x14ac:dyDescent="0.25">
      <c r="A445">
        <v>2019</v>
      </c>
      <c r="B445" t="s">
        <v>154</v>
      </c>
      <c r="C445" t="s">
        <v>40</v>
      </c>
      <c r="D445" s="11">
        <v>48207</v>
      </c>
      <c r="E445" t="s">
        <v>257</v>
      </c>
      <c r="F445" t="s">
        <v>816</v>
      </c>
      <c r="G445" t="s">
        <v>224</v>
      </c>
      <c r="I445" t="s">
        <v>224</v>
      </c>
      <c r="J445">
        <v>2016</v>
      </c>
      <c r="K445">
        <f t="shared" si="125"/>
        <v>3</v>
      </c>
      <c r="L445" t="s">
        <v>738</v>
      </c>
      <c r="M445" t="s">
        <v>738</v>
      </c>
      <c r="N445" t="s">
        <v>744</v>
      </c>
      <c r="O445" s="2">
        <v>109238.36</v>
      </c>
      <c r="P445" s="2">
        <v>62851.69</v>
      </c>
      <c r="Q445" s="2">
        <v>100049.35</v>
      </c>
      <c r="R445" s="3">
        <f t="shared" si="126"/>
        <v>0.91588110623411045</v>
      </c>
      <c r="S445" s="5">
        <f t="shared" si="127"/>
        <v>100</v>
      </c>
      <c r="T445" s="11">
        <v>84.000016546889995</v>
      </c>
      <c r="U445" s="11">
        <v>10.000001591047115</v>
      </c>
      <c r="V445" s="11">
        <v>0</v>
      </c>
      <c r="W445" s="11">
        <v>0</v>
      </c>
      <c r="X445" s="11">
        <v>4.9999928402879856</v>
      </c>
      <c r="Y445" s="11">
        <v>0.99998902177491167</v>
      </c>
      <c r="Z445" s="11">
        <v>0</v>
      </c>
      <c r="AA445" s="11">
        <v>0</v>
      </c>
      <c r="AB445" s="11">
        <v>0</v>
      </c>
      <c r="AC445" s="11">
        <v>0</v>
      </c>
      <c r="AD445" s="11">
        <v>0</v>
      </c>
      <c r="AE445" s="11">
        <v>0</v>
      </c>
      <c r="AF445" s="11">
        <v>0</v>
      </c>
      <c r="AG445" s="11">
        <v>0</v>
      </c>
      <c r="AH445" s="11">
        <v>0</v>
      </c>
      <c r="AI445" s="11">
        <v>0</v>
      </c>
      <c r="AJ445" s="11">
        <v>0</v>
      </c>
      <c r="AL445" s="11">
        <f t="shared" si="128"/>
        <v>0</v>
      </c>
      <c r="AM445" s="11">
        <f t="shared" si="129"/>
        <v>0</v>
      </c>
      <c r="AN445" s="11">
        <f t="shared" si="107"/>
        <v>100</v>
      </c>
      <c r="AQ445" s="11">
        <v>5</v>
      </c>
      <c r="AR445" s="11">
        <v>0</v>
      </c>
      <c r="AT445" s="11" t="s">
        <v>243</v>
      </c>
      <c r="AU445" s="11">
        <v>0</v>
      </c>
      <c r="AV445" s="11">
        <v>0</v>
      </c>
      <c r="AX445" s="11">
        <v>0</v>
      </c>
      <c r="BA445" s="11" t="s">
        <v>243</v>
      </c>
      <c r="BD445" s="11">
        <v>95</v>
      </c>
      <c r="BE445" t="s">
        <v>787</v>
      </c>
      <c r="BF445" s="11">
        <f t="shared" si="130"/>
        <v>5</v>
      </c>
      <c r="BG445" s="11">
        <f t="shared" si="131"/>
        <v>0</v>
      </c>
      <c r="BH445" s="11">
        <f t="shared" si="132"/>
        <v>0</v>
      </c>
      <c r="BI445" s="11">
        <f t="shared" si="133"/>
        <v>95</v>
      </c>
      <c r="BK445" s="4">
        <v>0</v>
      </c>
      <c r="BL445" t="s">
        <v>586</v>
      </c>
    </row>
    <row r="446" spans="1:64" x14ac:dyDescent="0.25">
      <c r="A446">
        <v>2019</v>
      </c>
      <c r="B446" t="s">
        <v>165</v>
      </c>
      <c r="C446" t="s">
        <v>219</v>
      </c>
      <c r="D446" s="11">
        <v>41071</v>
      </c>
      <c r="E446" t="s">
        <v>734</v>
      </c>
      <c r="F446" t="s">
        <v>819</v>
      </c>
      <c r="G446" t="s">
        <v>232</v>
      </c>
      <c r="I446" t="s">
        <v>736</v>
      </c>
      <c r="J446">
        <v>2015</v>
      </c>
      <c r="K446">
        <f t="shared" si="125"/>
        <v>4</v>
      </c>
      <c r="L446" t="s">
        <v>738</v>
      </c>
      <c r="M446" t="s">
        <v>738</v>
      </c>
      <c r="N446" t="s">
        <v>744</v>
      </c>
      <c r="O446" s="2">
        <v>1100000</v>
      </c>
      <c r="P446" s="2">
        <v>1000000</v>
      </c>
      <c r="Q446" s="2">
        <v>960000</v>
      </c>
      <c r="R446" s="3">
        <f t="shared" si="126"/>
        <v>0.87272727272727268</v>
      </c>
      <c r="S446" s="5">
        <f t="shared" si="127"/>
        <v>99.999999999999986</v>
      </c>
      <c r="T446" s="11">
        <v>70.850000000000009</v>
      </c>
      <c r="U446" s="11">
        <v>0.3</v>
      </c>
      <c r="V446" s="11">
        <v>10</v>
      </c>
      <c r="W446" s="11">
        <v>0.1</v>
      </c>
      <c r="X446" s="11">
        <v>10</v>
      </c>
      <c r="Y446" s="11">
        <v>8</v>
      </c>
      <c r="Z446" s="11">
        <v>0.1</v>
      </c>
      <c r="AA446" s="11">
        <v>0.1</v>
      </c>
      <c r="AB446" s="11">
        <v>0</v>
      </c>
      <c r="AC446" s="11">
        <v>0.5</v>
      </c>
      <c r="AD446" s="11">
        <v>0</v>
      </c>
      <c r="AE446" s="11">
        <v>0.05</v>
      </c>
      <c r="AF446" s="11">
        <v>0</v>
      </c>
      <c r="AG446" s="11">
        <v>0</v>
      </c>
      <c r="AH446" s="11">
        <v>0</v>
      </c>
      <c r="AI446" s="11">
        <v>0</v>
      </c>
      <c r="AJ446" s="11">
        <v>0</v>
      </c>
      <c r="AL446" s="11">
        <f t="shared" si="128"/>
        <v>10.1</v>
      </c>
      <c r="AM446" s="11">
        <f t="shared" si="129"/>
        <v>0.75</v>
      </c>
      <c r="AN446" s="11">
        <f t="shared" si="107"/>
        <v>100</v>
      </c>
      <c r="AO446" s="11">
        <v>0</v>
      </c>
      <c r="AQ446" s="11">
        <v>0</v>
      </c>
      <c r="AR446" s="11">
        <v>0</v>
      </c>
      <c r="AS446" s="11">
        <v>1</v>
      </c>
      <c r="AT446" s="11" t="s">
        <v>243</v>
      </c>
      <c r="AV446" s="11">
        <v>0</v>
      </c>
      <c r="AX446" s="11">
        <v>0</v>
      </c>
      <c r="BA446" s="11" t="s">
        <v>243</v>
      </c>
      <c r="BD446" s="11">
        <v>99</v>
      </c>
      <c r="BE446" t="s">
        <v>787</v>
      </c>
      <c r="BF446" s="11">
        <f t="shared" si="130"/>
        <v>0</v>
      </c>
      <c r="BG446" s="11">
        <f t="shared" si="131"/>
        <v>1</v>
      </c>
      <c r="BH446" s="11">
        <f t="shared" si="132"/>
        <v>0</v>
      </c>
      <c r="BI446" s="11">
        <f t="shared" si="133"/>
        <v>99</v>
      </c>
      <c r="BL446" t="s">
        <v>587</v>
      </c>
    </row>
    <row r="447" spans="1:64" x14ac:dyDescent="0.25">
      <c r="A447">
        <v>2019</v>
      </c>
      <c r="B447" t="s">
        <v>167</v>
      </c>
      <c r="C447" t="s">
        <v>42</v>
      </c>
      <c r="D447" s="11">
        <v>15019</v>
      </c>
      <c r="E447" t="s">
        <v>261</v>
      </c>
      <c r="F447" t="s">
        <v>817</v>
      </c>
      <c r="G447" t="s">
        <v>230</v>
      </c>
      <c r="I447" t="s">
        <v>736</v>
      </c>
      <c r="J447">
        <v>2014</v>
      </c>
      <c r="K447">
        <f t="shared" si="125"/>
        <v>5</v>
      </c>
      <c r="L447" t="s">
        <v>738</v>
      </c>
      <c r="M447" t="s">
        <v>738</v>
      </c>
      <c r="N447" t="s">
        <v>744</v>
      </c>
      <c r="O447" s="2">
        <v>1153000</v>
      </c>
      <c r="P447" s="2">
        <v>1103000</v>
      </c>
      <c r="Q447" s="2">
        <v>1023000</v>
      </c>
      <c r="R447" s="3">
        <f t="shared" si="126"/>
        <v>0.88725065047701646</v>
      </c>
      <c r="S447" s="5">
        <f t="shared" si="127"/>
        <v>100</v>
      </c>
      <c r="T447" s="11">
        <v>0.10190389845874886</v>
      </c>
      <c r="U447" s="11">
        <v>0</v>
      </c>
      <c r="V447" s="11">
        <v>0.19728014505893016</v>
      </c>
      <c r="W447" s="11">
        <v>0</v>
      </c>
      <c r="X447" s="11">
        <v>57.388939256572982</v>
      </c>
      <c r="Y447" s="11">
        <v>9.7914777878513153</v>
      </c>
      <c r="Z447" s="11">
        <v>0.99728014505893015</v>
      </c>
      <c r="AA447" s="11">
        <v>0</v>
      </c>
      <c r="AB447" s="11">
        <v>0</v>
      </c>
      <c r="AC447" s="11">
        <v>14.68721668177697</v>
      </c>
      <c r="AD447" s="11">
        <v>0</v>
      </c>
      <c r="AE447" s="11">
        <v>0</v>
      </c>
      <c r="AF447" s="11">
        <v>6.7724388032638263</v>
      </c>
      <c r="AG447" s="11"/>
      <c r="AH447" s="11">
        <v>10.063463281958295</v>
      </c>
      <c r="AI447" s="11"/>
      <c r="AJ447" s="11">
        <v>0</v>
      </c>
      <c r="AL447" s="11">
        <f t="shared" si="128"/>
        <v>0.19728014505893016</v>
      </c>
      <c r="AM447" s="11">
        <f t="shared" si="129"/>
        <v>32.520398912058027</v>
      </c>
      <c r="AN447" s="11">
        <f t="shared" si="107"/>
        <v>100</v>
      </c>
      <c r="AO447" s="9">
        <v>0</v>
      </c>
      <c r="AP447" s="9">
        <v>0</v>
      </c>
      <c r="AQ447" s="9">
        <v>100</v>
      </c>
      <c r="AR447" s="9">
        <v>0</v>
      </c>
      <c r="AS447" s="9">
        <v>0</v>
      </c>
      <c r="AT447" s="9">
        <v>0</v>
      </c>
      <c r="AU447" s="9">
        <v>0</v>
      </c>
      <c r="AV447" s="9">
        <v>0</v>
      </c>
      <c r="AW447" s="9">
        <v>0</v>
      </c>
      <c r="AX447" s="9">
        <v>0</v>
      </c>
      <c r="AY447" s="9">
        <v>0</v>
      </c>
      <c r="AZ447" s="9">
        <v>0</v>
      </c>
      <c r="BA447" s="9">
        <v>0</v>
      </c>
      <c r="BB447" s="9">
        <v>0</v>
      </c>
      <c r="BC447" s="9"/>
      <c r="BD447" s="9">
        <v>0</v>
      </c>
      <c r="BF447" s="11">
        <f t="shared" si="130"/>
        <v>100</v>
      </c>
      <c r="BG447" s="11">
        <f t="shared" si="131"/>
        <v>0</v>
      </c>
      <c r="BH447" s="11">
        <f t="shared" si="132"/>
        <v>0</v>
      </c>
      <c r="BI447" s="11">
        <f t="shared" si="133"/>
        <v>0</v>
      </c>
      <c r="BK447" s="4">
        <v>0</v>
      </c>
      <c r="BL447" t="s">
        <v>587</v>
      </c>
    </row>
    <row r="448" spans="1:64" x14ac:dyDescent="0.25">
      <c r="A448">
        <v>2019</v>
      </c>
      <c r="B448" t="s">
        <v>193</v>
      </c>
      <c r="C448" t="s">
        <v>42</v>
      </c>
      <c r="D448" s="11">
        <v>17102</v>
      </c>
      <c r="E448" t="s">
        <v>261</v>
      </c>
      <c r="F448" t="s">
        <v>817</v>
      </c>
      <c r="G448" t="s">
        <v>230</v>
      </c>
      <c r="I448" t="s">
        <v>736</v>
      </c>
      <c r="J448">
        <v>2015</v>
      </c>
      <c r="K448">
        <f t="shared" si="125"/>
        <v>4</v>
      </c>
      <c r="L448" t="s">
        <v>738</v>
      </c>
      <c r="M448" t="s">
        <v>738</v>
      </c>
      <c r="N448" t="s">
        <v>745</v>
      </c>
      <c r="O448" s="2">
        <v>602245</v>
      </c>
      <c r="P448" s="2">
        <v>596824</v>
      </c>
      <c r="Q448" s="2">
        <v>544482</v>
      </c>
      <c r="R448" s="3">
        <f t="shared" si="126"/>
        <v>0.90408720703368228</v>
      </c>
      <c r="S448" s="5">
        <f t="shared" si="127"/>
        <v>99.999999999999986</v>
      </c>
      <c r="T448" s="11">
        <v>29.966288218972426</v>
      </c>
      <c r="U448" s="11">
        <v>0</v>
      </c>
      <c r="V448" s="11">
        <v>5.1360199991957431</v>
      </c>
      <c r="W448" s="11">
        <v>0</v>
      </c>
      <c r="X448" s="11">
        <v>27.071967615243352</v>
      </c>
      <c r="Y448" s="11">
        <v>5.5319491173277218</v>
      </c>
      <c r="Z448" s="11">
        <v>8.0760827312574557E-2</v>
      </c>
      <c r="AA448" s="11">
        <v>15.537578917737893</v>
      </c>
      <c r="AB448" s="11">
        <v>2.226619572939426</v>
      </c>
      <c r="AC448" s="11">
        <v>8.48240017157487</v>
      </c>
      <c r="AD448" s="11">
        <v>0</v>
      </c>
      <c r="AE448" s="11">
        <v>0</v>
      </c>
      <c r="AF448" s="11">
        <v>4.8632427650362589</v>
      </c>
      <c r="AG448" s="11"/>
      <c r="AH448" s="11">
        <v>1.1031727946597321</v>
      </c>
      <c r="AI448" s="11">
        <v>0</v>
      </c>
      <c r="AJ448" s="11">
        <v>0</v>
      </c>
      <c r="AL448" s="11">
        <f t="shared" si="128"/>
        <v>5.1360199991957431</v>
      </c>
      <c r="AM448" s="11">
        <f t="shared" si="129"/>
        <v>32.293775049260752</v>
      </c>
      <c r="AN448" s="11">
        <f t="shared" si="107"/>
        <v>100</v>
      </c>
      <c r="AO448" s="11">
        <v>38</v>
      </c>
      <c r="AR448" s="11">
        <v>2</v>
      </c>
      <c r="AT448" s="11" t="s">
        <v>243</v>
      </c>
      <c r="AV448" s="11">
        <v>0</v>
      </c>
      <c r="BA448" s="11" t="s">
        <v>243</v>
      </c>
      <c r="BD448" s="11">
        <v>60</v>
      </c>
      <c r="BE448" t="s">
        <v>787</v>
      </c>
      <c r="BF448" s="11">
        <f t="shared" si="130"/>
        <v>0</v>
      </c>
      <c r="BG448" s="11">
        <f t="shared" si="131"/>
        <v>0</v>
      </c>
      <c r="BH448" s="11">
        <f t="shared" si="132"/>
        <v>0</v>
      </c>
      <c r="BI448" s="11">
        <f t="shared" si="133"/>
        <v>60</v>
      </c>
      <c r="BJ448" t="s">
        <v>747</v>
      </c>
      <c r="BK448" s="4">
        <v>3187</v>
      </c>
      <c r="BL448" t="s">
        <v>588</v>
      </c>
    </row>
    <row r="449" spans="1:64" x14ac:dyDescent="0.25">
      <c r="A449">
        <v>2019</v>
      </c>
      <c r="B449" t="s">
        <v>144</v>
      </c>
      <c r="C449" t="s">
        <v>32</v>
      </c>
      <c r="D449" s="11">
        <v>95076</v>
      </c>
      <c r="E449" t="s">
        <v>253</v>
      </c>
      <c r="F449" t="s">
        <v>818</v>
      </c>
      <c r="G449" t="s">
        <v>232</v>
      </c>
      <c r="I449" t="s">
        <v>736</v>
      </c>
      <c r="J449">
        <v>2016</v>
      </c>
      <c r="K449">
        <f t="shared" si="125"/>
        <v>3</v>
      </c>
      <c r="L449" t="s">
        <v>738</v>
      </c>
      <c r="M449" t="s">
        <v>738</v>
      </c>
      <c r="N449" t="s">
        <v>744</v>
      </c>
      <c r="O449" s="2">
        <v>2800000</v>
      </c>
      <c r="P449" s="2">
        <v>2800000</v>
      </c>
      <c r="Q449" s="2">
        <v>3300000</v>
      </c>
      <c r="R449" s="3">
        <f t="shared" si="126"/>
        <v>1.1785714285714286</v>
      </c>
      <c r="S449" s="5">
        <f t="shared" si="127"/>
        <v>100</v>
      </c>
      <c r="T449" s="11">
        <v>94.642857142857139</v>
      </c>
      <c r="U449" s="11">
        <v>1.7857142857142856</v>
      </c>
      <c r="V449" s="11">
        <v>0</v>
      </c>
      <c r="W449" s="11">
        <v>0</v>
      </c>
      <c r="X449" s="11">
        <v>0</v>
      </c>
      <c r="Y449" s="11">
        <v>0</v>
      </c>
      <c r="Z449" s="11">
        <v>0</v>
      </c>
      <c r="AA449" s="11">
        <v>0</v>
      </c>
      <c r="AB449" s="11">
        <v>0</v>
      </c>
      <c r="AC449" s="11">
        <v>0</v>
      </c>
      <c r="AD449" s="11">
        <v>0</v>
      </c>
      <c r="AE449" s="11">
        <v>0</v>
      </c>
      <c r="AF449" s="11">
        <v>3.5714285714285712</v>
      </c>
      <c r="AG449" s="11"/>
      <c r="AH449" s="11">
        <v>0</v>
      </c>
      <c r="AI449" s="11">
        <v>0</v>
      </c>
      <c r="AJ449" s="11">
        <v>0</v>
      </c>
      <c r="AL449" s="11">
        <f t="shared" si="128"/>
        <v>0</v>
      </c>
      <c r="AM449" s="11">
        <f t="shared" si="129"/>
        <v>3.5714285714285712</v>
      </c>
      <c r="AN449" s="11">
        <f t="shared" si="107"/>
        <v>100</v>
      </c>
      <c r="AO449" s="9">
        <v>0</v>
      </c>
      <c r="AP449" s="9">
        <v>14.285714285714285</v>
      </c>
      <c r="AQ449" s="9">
        <v>7.1428571428571423</v>
      </c>
      <c r="AR449" s="9">
        <v>28.571428571428569</v>
      </c>
      <c r="AS449" s="9">
        <v>10.714285714285714</v>
      </c>
      <c r="AT449" s="9">
        <v>0</v>
      </c>
      <c r="AU449" s="9">
        <v>7.1428571428571423</v>
      </c>
      <c r="AV449" s="9">
        <v>0</v>
      </c>
      <c r="AW449" s="9">
        <v>17.857142857142858</v>
      </c>
      <c r="AX449" s="9">
        <v>10.714285714285714</v>
      </c>
      <c r="AY449" s="9">
        <v>0</v>
      </c>
      <c r="AZ449" s="9">
        <v>3.5714285714285712</v>
      </c>
      <c r="BA449" s="9">
        <v>0</v>
      </c>
      <c r="BB449" s="9">
        <v>0</v>
      </c>
      <c r="BC449" s="9"/>
      <c r="BD449" s="9">
        <v>0</v>
      </c>
      <c r="BF449" s="11">
        <f t="shared" si="130"/>
        <v>21.428571428571427</v>
      </c>
      <c r="BG449" s="11">
        <f t="shared" si="131"/>
        <v>10.714285714285714</v>
      </c>
      <c r="BH449" s="11">
        <f t="shared" si="132"/>
        <v>32.142857142857139</v>
      </c>
      <c r="BI449" s="11">
        <f t="shared" si="133"/>
        <v>0</v>
      </c>
      <c r="BK449" s="4">
        <v>0</v>
      </c>
    </row>
    <row r="450" spans="1:64" x14ac:dyDescent="0.25">
      <c r="A450">
        <v>2019</v>
      </c>
      <c r="B450" t="s">
        <v>196</v>
      </c>
      <c r="C450" t="s">
        <v>32</v>
      </c>
      <c r="D450" s="11">
        <v>93721</v>
      </c>
      <c r="E450" t="s">
        <v>253</v>
      </c>
      <c r="F450" t="s">
        <v>818</v>
      </c>
      <c r="G450" t="s">
        <v>225</v>
      </c>
      <c r="I450" t="s">
        <v>736</v>
      </c>
      <c r="J450">
        <v>2015</v>
      </c>
      <c r="K450">
        <f t="shared" si="125"/>
        <v>4</v>
      </c>
      <c r="L450" t="s">
        <v>738</v>
      </c>
      <c r="M450" t="s">
        <v>738</v>
      </c>
      <c r="N450" t="s">
        <v>746</v>
      </c>
      <c r="O450" s="2">
        <v>700000</v>
      </c>
      <c r="P450" s="2">
        <v>600000</v>
      </c>
      <c r="Q450" s="2">
        <v>1000000</v>
      </c>
      <c r="R450" s="3">
        <f t="shared" si="126"/>
        <v>1.4285714285714286</v>
      </c>
      <c r="S450" s="5">
        <f t="shared" si="127"/>
        <v>100.00000000000001</v>
      </c>
      <c r="T450" s="11">
        <v>85.833333333333329</v>
      </c>
      <c r="U450" s="11">
        <v>2.5</v>
      </c>
      <c r="V450" s="11">
        <v>1.6666666666666667</v>
      </c>
      <c r="W450" s="11">
        <v>0</v>
      </c>
      <c r="X450" s="11">
        <v>1.6666666666666667</v>
      </c>
      <c r="Y450" s="11">
        <v>4.1666666666666661</v>
      </c>
      <c r="Z450" s="11">
        <v>0.5</v>
      </c>
      <c r="AA450" s="11">
        <v>0.33333333333333337</v>
      </c>
      <c r="AB450" s="11">
        <v>1.6666666666666667</v>
      </c>
      <c r="AC450" s="11">
        <v>1.6666666666666667</v>
      </c>
      <c r="AD450" s="11">
        <v>0</v>
      </c>
      <c r="AE450" s="11">
        <v>0</v>
      </c>
      <c r="AF450" s="11">
        <v>0</v>
      </c>
      <c r="AG450" s="11">
        <v>0</v>
      </c>
      <c r="AH450" s="11">
        <v>0</v>
      </c>
      <c r="AI450" s="11">
        <v>0</v>
      </c>
      <c r="AJ450" s="11">
        <v>0</v>
      </c>
      <c r="AL450" s="11">
        <f t="shared" si="128"/>
        <v>1.6666666666666667</v>
      </c>
      <c r="AM450" s="11">
        <f t="shared" si="129"/>
        <v>4.166666666666667</v>
      </c>
      <c r="AN450" s="11">
        <f t="shared" ref="AN450:AN513" si="134">SUM(AO450:BD450)</f>
        <v>100</v>
      </c>
      <c r="AO450" s="11">
        <v>10</v>
      </c>
      <c r="AQ450" s="11">
        <v>0</v>
      </c>
      <c r="AR450" s="11">
        <v>0</v>
      </c>
      <c r="AS450" s="11">
        <v>0</v>
      </c>
      <c r="AT450" s="11" t="s">
        <v>243</v>
      </c>
      <c r="AV450" s="11">
        <v>0</v>
      </c>
      <c r="AX450" s="11">
        <v>0</v>
      </c>
      <c r="AY450" s="11">
        <v>0</v>
      </c>
      <c r="BA450" s="11" t="s">
        <v>243</v>
      </c>
      <c r="BD450" s="11">
        <v>90</v>
      </c>
      <c r="BE450" t="s">
        <v>787</v>
      </c>
      <c r="BF450" s="11">
        <f t="shared" si="130"/>
        <v>0</v>
      </c>
      <c r="BG450" s="11">
        <f t="shared" si="131"/>
        <v>0</v>
      </c>
      <c r="BH450" s="11">
        <f t="shared" si="132"/>
        <v>0</v>
      </c>
      <c r="BI450" s="11">
        <f t="shared" si="133"/>
        <v>90</v>
      </c>
      <c r="BJ450" t="s">
        <v>747</v>
      </c>
      <c r="BK450" s="4">
        <v>40000</v>
      </c>
      <c r="BL450" t="s">
        <v>586</v>
      </c>
    </row>
    <row r="451" spans="1:64" x14ac:dyDescent="0.25">
      <c r="A451">
        <v>2019</v>
      </c>
      <c r="B451" t="s">
        <v>169</v>
      </c>
      <c r="C451" t="s">
        <v>83</v>
      </c>
      <c r="D451" s="11">
        <v>96791</v>
      </c>
      <c r="E451" t="s">
        <v>253</v>
      </c>
      <c r="F451" t="s">
        <v>818</v>
      </c>
      <c r="G451" t="s">
        <v>230</v>
      </c>
      <c r="I451" t="s">
        <v>736</v>
      </c>
      <c r="J451">
        <v>2015</v>
      </c>
      <c r="K451">
        <f t="shared" si="125"/>
        <v>4</v>
      </c>
      <c r="L451" t="s">
        <v>738</v>
      </c>
      <c r="M451" t="s">
        <v>738</v>
      </c>
      <c r="N451" t="s">
        <v>746</v>
      </c>
      <c r="O451" s="2">
        <v>306474</v>
      </c>
      <c r="P451" s="2">
        <v>267474</v>
      </c>
      <c r="Q451" s="2">
        <v>288227</v>
      </c>
      <c r="R451" s="3">
        <f t="shared" si="126"/>
        <v>0.94046150733830602</v>
      </c>
      <c r="S451" s="5">
        <f t="shared" si="127"/>
        <v>99.999999999999986</v>
      </c>
      <c r="T451" s="11">
        <v>88.41008845719584</v>
      </c>
      <c r="U451" s="11">
        <v>0</v>
      </c>
      <c r="V451" s="11">
        <v>1.8693405714200257</v>
      </c>
      <c r="W451" s="11">
        <v>1.8693405714200257</v>
      </c>
      <c r="X451" s="11">
        <v>1.1216043428520155</v>
      </c>
      <c r="Y451" s="11">
        <v>2.9909449142720415</v>
      </c>
      <c r="Z451" s="11">
        <v>0</v>
      </c>
      <c r="AA451" s="11">
        <v>0</v>
      </c>
      <c r="AB451" s="11">
        <v>0</v>
      </c>
      <c r="AC451" s="11">
        <v>3.7386811428400515</v>
      </c>
      <c r="AD451" s="11">
        <v>0</v>
      </c>
      <c r="AE451" s="11">
        <v>0</v>
      </c>
      <c r="AF451" s="11">
        <v>0</v>
      </c>
      <c r="AG451" s="11">
        <v>0</v>
      </c>
      <c r="AH451" s="11">
        <v>0</v>
      </c>
      <c r="AI451" s="11">
        <v>0</v>
      </c>
      <c r="AJ451" s="11">
        <v>0</v>
      </c>
      <c r="AL451" s="11">
        <f t="shared" si="128"/>
        <v>3.7386811428400515</v>
      </c>
      <c r="AM451" s="11">
        <f t="shared" si="129"/>
        <v>3.7386811428400515</v>
      </c>
      <c r="AN451" s="11">
        <f t="shared" si="134"/>
        <v>100</v>
      </c>
      <c r="AO451" s="11">
        <v>9</v>
      </c>
      <c r="AQ451" s="11">
        <v>0</v>
      </c>
      <c r="AR451" s="11">
        <v>1</v>
      </c>
      <c r="AT451" s="11" t="s">
        <v>243</v>
      </c>
      <c r="AV451" s="11">
        <v>0</v>
      </c>
      <c r="BA451" s="11" t="s">
        <v>243</v>
      </c>
      <c r="BD451" s="11">
        <v>90</v>
      </c>
      <c r="BE451" t="s">
        <v>787</v>
      </c>
      <c r="BF451" s="11">
        <f t="shared" si="130"/>
        <v>0</v>
      </c>
      <c r="BG451" s="11">
        <f t="shared" si="131"/>
        <v>0</v>
      </c>
      <c r="BH451" s="11">
        <f t="shared" si="132"/>
        <v>0</v>
      </c>
      <c r="BI451" s="11">
        <f t="shared" si="133"/>
        <v>90</v>
      </c>
      <c r="BL451" t="s">
        <v>586</v>
      </c>
    </row>
    <row r="452" spans="1:64" x14ac:dyDescent="0.25">
      <c r="A452">
        <v>2019</v>
      </c>
      <c r="B452" t="s">
        <v>164</v>
      </c>
      <c r="C452" t="s">
        <v>83</v>
      </c>
      <c r="D452" s="11">
        <v>96729</v>
      </c>
      <c r="E452" t="s">
        <v>253</v>
      </c>
      <c r="F452" t="s">
        <v>818</v>
      </c>
      <c r="G452" t="s">
        <v>224</v>
      </c>
      <c r="I452" t="s">
        <v>224</v>
      </c>
      <c r="J452">
        <v>2015</v>
      </c>
      <c r="K452">
        <f t="shared" si="125"/>
        <v>4</v>
      </c>
      <c r="L452" t="s">
        <v>738</v>
      </c>
      <c r="M452" t="s">
        <v>738</v>
      </c>
      <c r="N452" t="s">
        <v>745</v>
      </c>
      <c r="O452" s="2">
        <v>305023.19</v>
      </c>
      <c r="P452" s="2">
        <v>130648.99</v>
      </c>
      <c r="Q452" s="2">
        <v>185503.75</v>
      </c>
      <c r="R452" s="3">
        <f t="shared" si="126"/>
        <v>0.6081627760826972</v>
      </c>
      <c r="S452" s="5">
        <f t="shared" si="127"/>
        <v>99.999999999999986</v>
      </c>
      <c r="T452" s="11">
        <v>71.071887008829293</v>
      </c>
      <c r="U452" s="11">
        <v>0</v>
      </c>
      <c r="V452" s="11">
        <v>18.094295086282671</v>
      </c>
      <c r="W452" s="11">
        <v>0</v>
      </c>
      <c r="X452" s="11">
        <v>0</v>
      </c>
      <c r="Y452" s="11">
        <v>0.36079110800873088</v>
      </c>
      <c r="Z452" s="11">
        <v>0</v>
      </c>
      <c r="AA452" s="11">
        <v>1.7496340758134787</v>
      </c>
      <c r="AB452" s="11">
        <v>0</v>
      </c>
      <c r="AC452" s="11">
        <v>7.7482103863049936</v>
      </c>
      <c r="AD452" s="11">
        <v>0</v>
      </c>
      <c r="AE452" s="11">
        <v>0</v>
      </c>
      <c r="AF452" s="11">
        <v>0.77331544081307957</v>
      </c>
      <c r="AG452" s="11"/>
      <c r="AH452" s="11">
        <v>1.6571045160280278E-2</v>
      </c>
      <c r="AI452" s="11"/>
      <c r="AJ452" s="11">
        <v>0.18529584878747687</v>
      </c>
      <c r="AL452" s="11">
        <f t="shared" si="128"/>
        <v>18.094295086282671</v>
      </c>
      <c r="AM452" s="11">
        <f t="shared" si="129"/>
        <v>10.473026796879308</v>
      </c>
      <c r="AN452" s="11">
        <f t="shared" si="134"/>
        <v>100</v>
      </c>
      <c r="AO452" s="11">
        <v>30</v>
      </c>
      <c r="AT452" s="11" t="s">
        <v>243</v>
      </c>
      <c r="AV452" s="11">
        <v>0</v>
      </c>
      <c r="BA452" s="11" t="s">
        <v>243</v>
      </c>
      <c r="BD452" s="11">
        <v>70</v>
      </c>
      <c r="BE452" t="s">
        <v>787</v>
      </c>
      <c r="BF452" s="11">
        <f t="shared" si="130"/>
        <v>0</v>
      </c>
      <c r="BG452" s="11">
        <f t="shared" si="131"/>
        <v>0</v>
      </c>
      <c r="BH452" s="11">
        <f t="shared" si="132"/>
        <v>0</v>
      </c>
      <c r="BI452" s="11">
        <f t="shared" si="133"/>
        <v>70</v>
      </c>
      <c r="BJ452" t="s">
        <v>747</v>
      </c>
      <c r="BK452" s="4">
        <v>14843.94</v>
      </c>
      <c r="BL452" t="s">
        <v>586</v>
      </c>
    </row>
    <row r="453" spans="1:64" x14ac:dyDescent="0.25">
      <c r="A453">
        <v>2019</v>
      </c>
      <c r="B453" t="s">
        <v>152</v>
      </c>
      <c r="C453" t="s">
        <v>24</v>
      </c>
      <c r="D453" s="11">
        <v>99603</v>
      </c>
      <c r="E453" t="s">
        <v>253</v>
      </c>
      <c r="F453" t="s">
        <v>818</v>
      </c>
      <c r="G453" t="s">
        <v>224</v>
      </c>
      <c r="I453" t="s">
        <v>224</v>
      </c>
      <c r="J453">
        <v>2016</v>
      </c>
      <c r="K453">
        <f t="shared" si="125"/>
        <v>3</v>
      </c>
      <c r="L453" t="s">
        <v>738</v>
      </c>
      <c r="M453" t="s">
        <v>738</v>
      </c>
      <c r="N453" t="s">
        <v>745</v>
      </c>
      <c r="O453" s="2">
        <v>10000</v>
      </c>
      <c r="P453" s="2">
        <v>45000</v>
      </c>
      <c r="S453" s="5">
        <f t="shared" si="127"/>
        <v>100.00000000000001</v>
      </c>
      <c r="T453" s="11">
        <v>78.917700112739581</v>
      </c>
      <c r="U453" s="11">
        <v>0</v>
      </c>
      <c r="V453" s="11">
        <v>13.528748590755354</v>
      </c>
      <c r="W453" s="11">
        <v>2.254791431792559</v>
      </c>
      <c r="X453" s="11">
        <v>0</v>
      </c>
      <c r="Y453" s="11">
        <v>1.1273957158962795</v>
      </c>
      <c r="Z453" s="11">
        <v>0</v>
      </c>
      <c r="AA453" s="11">
        <v>0.22547914317925591</v>
      </c>
      <c r="AB453" s="11">
        <v>0.11273957158962795</v>
      </c>
      <c r="AC453" s="11">
        <v>3.8331454340473505</v>
      </c>
      <c r="AD453" s="11">
        <v>0</v>
      </c>
      <c r="AE453" s="11">
        <v>0</v>
      </c>
      <c r="AF453" s="11">
        <v>0</v>
      </c>
      <c r="AG453" s="11">
        <v>0</v>
      </c>
      <c r="AH453" s="11">
        <v>0</v>
      </c>
      <c r="AI453" s="11">
        <v>0</v>
      </c>
      <c r="AJ453" s="11">
        <v>0</v>
      </c>
      <c r="AL453" s="11">
        <f t="shared" si="128"/>
        <v>15.783540022547914</v>
      </c>
      <c r="AM453" s="11">
        <f t="shared" si="129"/>
        <v>4.1713641488162345</v>
      </c>
      <c r="AN453" s="11">
        <f t="shared" si="134"/>
        <v>100</v>
      </c>
      <c r="AO453" s="11">
        <v>10</v>
      </c>
      <c r="AT453" s="11" t="s">
        <v>243</v>
      </c>
      <c r="AV453" s="11">
        <v>0</v>
      </c>
      <c r="BA453" s="11" t="s">
        <v>243</v>
      </c>
      <c r="BD453" s="11">
        <v>90</v>
      </c>
      <c r="BE453" t="s">
        <v>787</v>
      </c>
      <c r="BF453" s="11">
        <f t="shared" si="130"/>
        <v>0</v>
      </c>
      <c r="BG453" s="11">
        <f t="shared" si="131"/>
        <v>0</v>
      </c>
      <c r="BH453" s="11">
        <f t="shared" si="132"/>
        <v>0</v>
      </c>
      <c r="BI453" s="11">
        <f t="shared" si="133"/>
        <v>90</v>
      </c>
      <c r="BK453" s="4">
        <v>0</v>
      </c>
      <c r="BL453" t="s">
        <v>588</v>
      </c>
    </row>
    <row r="454" spans="1:64" x14ac:dyDescent="0.25">
      <c r="A454">
        <v>2019</v>
      </c>
      <c r="B454" t="s">
        <v>184</v>
      </c>
      <c r="C454" t="s">
        <v>35</v>
      </c>
      <c r="D454" s="11">
        <v>21152</v>
      </c>
      <c r="E454" t="s">
        <v>260</v>
      </c>
      <c r="F454" t="s">
        <v>819</v>
      </c>
      <c r="G454" t="s">
        <v>230</v>
      </c>
      <c r="I454" t="s">
        <v>736</v>
      </c>
      <c r="J454">
        <v>2015</v>
      </c>
      <c r="K454">
        <f t="shared" si="125"/>
        <v>4</v>
      </c>
      <c r="L454" t="s">
        <v>738</v>
      </c>
      <c r="M454" t="s">
        <v>738</v>
      </c>
      <c r="N454" t="s">
        <v>746</v>
      </c>
      <c r="O454" s="2">
        <v>213071</v>
      </c>
      <c r="P454" s="2">
        <v>157414</v>
      </c>
      <c r="Q454" s="2">
        <v>184264</v>
      </c>
      <c r="R454" s="3">
        <f>Q454/O454</f>
        <v>0.86480093489963439</v>
      </c>
      <c r="S454" s="5">
        <f t="shared" si="127"/>
        <v>100</v>
      </c>
      <c r="T454" s="11">
        <v>80.167390199069189</v>
      </c>
      <c r="U454" s="11">
        <v>0</v>
      </c>
      <c r="V454" s="11">
        <v>3.4742591940761596</v>
      </c>
      <c r="W454" s="11">
        <v>0</v>
      </c>
      <c r="X454" s="11">
        <v>1.6354439620895094</v>
      </c>
      <c r="Y454" s="11">
        <v>9.9306451823171287</v>
      </c>
      <c r="Z454" s="11">
        <v>3.9109859595604051</v>
      </c>
      <c r="AA454" s="11">
        <v>0</v>
      </c>
      <c r="AB454" s="11">
        <v>0</v>
      </c>
      <c r="AC454" s="11">
        <v>0.55536000625757753</v>
      </c>
      <c r="AD454" s="11">
        <v>0</v>
      </c>
      <c r="AE454" s="11">
        <v>0</v>
      </c>
      <c r="AF454" s="11">
        <v>0.32591549663003377</v>
      </c>
      <c r="AG454" s="11"/>
      <c r="AH454" s="11">
        <v>0</v>
      </c>
      <c r="AI454" s="11">
        <v>0</v>
      </c>
      <c r="AJ454" s="11">
        <v>0</v>
      </c>
      <c r="AL454" s="11">
        <f t="shared" si="128"/>
        <v>3.4742591940761596</v>
      </c>
      <c r="AM454" s="11">
        <f t="shared" si="129"/>
        <v>4.7922614624480167</v>
      </c>
      <c r="AN454" s="11">
        <f t="shared" si="134"/>
        <v>100</v>
      </c>
      <c r="AO454" s="9">
        <v>0</v>
      </c>
      <c r="AP454" s="9">
        <v>0</v>
      </c>
      <c r="AQ454" s="9">
        <v>0</v>
      </c>
      <c r="AR454" s="9">
        <v>100</v>
      </c>
      <c r="AS454" s="9">
        <v>0</v>
      </c>
      <c r="AT454" s="9">
        <v>0</v>
      </c>
      <c r="AU454" s="9">
        <v>0</v>
      </c>
      <c r="AV454" s="9">
        <v>0</v>
      </c>
      <c r="AW454" s="9">
        <v>0</v>
      </c>
      <c r="AX454" s="9">
        <v>0</v>
      </c>
      <c r="AY454" s="9">
        <v>0</v>
      </c>
      <c r="AZ454" s="9">
        <v>0</v>
      </c>
      <c r="BA454" s="9">
        <v>0</v>
      </c>
      <c r="BB454" s="9">
        <v>0</v>
      </c>
      <c r="BC454" s="9"/>
      <c r="BD454" s="9">
        <v>0</v>
      </c>
      <c r="BF454" s="11">
        <f t="shared" si="130"/>
        <v>0</v>
      </c>
      <c r="BG454" s="11">
        <f t="shared" si="131"/>
        <v>0</v>
      </c>
      <c r="BH454" s="11">
        <f t="shared" si="132"/>
        <v>0</v>
      </c>
      <c r="BI454" s="11">
        <f t="shared" si="133"/>
        <v>0</v>
      </c>
      <c r="BL454" t="s">
        <v>588</v>
      </c>
    </row>
    <row r="455" spans="1:64" x14ac:dyDescent="0.25">
      <c r="A455">
        <v>2019</v>
      </c>
      <c r="B455" t="s">
        <v>199</v>
      </c>
      <c r="C455" t="s">
        <v>57</v>
      </c>
      <c r="D455" s="11">
        <v>20184</v>
      </c>
      <c r="E455" t="s">
        <v>260</v>
      </c>
      <c r="F455" t="s">
        <v>819</v>
      </c>
      <c r="G455" t="s">
        <v>242</v>
      </c>
      <c r="H455" t="s">
        <v>237</v>
      </c>
      <c r="I455" t="s">
        <v>242</v>
      </c>
      <c r="J455">
        <v>2016</v>
      </c>
      <c r="K455">
        <f t="shared" si="125"/>
        <v>3</v>
      </c>
      <c r="L455" t="s">
        <v>738</v>
      </c>
      <c r="M455" t="s">
        <v>738</v>
      </c>
      <c r="N455" t="s">
        <v>744</v>
      </c>
      <c r="O455" s="2">
        <v>3307732</v>
      </c>
      <c r="P455" s="2">
        <v>3307732</v>
      </c>
      <c r="Q455" s="2">
        <v>3000000</v>
      </c>
      <c r="R455" s="3">
        <f>Q455/O455</f>
        <v>0.90696586059571938</v>
      </c>
      <c r="S455" s="5">
        <f t="shared" si="127"/>
        <v>100</v>
      </c>
      <c r="T455" s="11">
        <v>0</v>
      </c>
      <c r="U455" s="11">
        <v>0</v>
      </c>
      <c r="V455" s="11">
        <v>99.977870033001466</v>
      </c>
      <c r="W455" s="11">
        <v>0</v>
      </c>
      <c r="X455" s="11">
        <v>0</v>
      </c>
      <c r="Y455" s="11">
        <v>2.2129966998535554E-2</v>
      </c>
      <c r="Z455" s="11">
        <v>0</v>
      </c>
      <c r="AA455" s="11">
        <v>0</v>
      </c>
      <c r="AB455" s="11">
        <v>0</v>
      </c>
      <c r="AC455" s="11">
        <v>0</v>
      </c>
      <c r="AD455" s="11">
        <v>0</v>
      </c>
      <c r="AE455" s="11">
        <v>0</v>
      </c>
      <c r="AF455" s="11">
        <v>0</v>
      </c>
      <c r="AG455" s="11">
        <v>0</v>
      </c>
      <c r="AH455" s="11">
        <v>0</v>
      </c>
      <c r="AI455" s="11">
        <v>0</v>
      </c>
      <c r="AJ455" s="11">
        <v>0</v>
      </c>
      <c r="AL455" s="11">
        <f t="shared" si="128"/>
        <v>99.977870033001466</v>
      </c>
      <c r="AM455" s="11">
        <f t="shared" si="129"/>
        <v>0</v>
      </c>
      <c r="AN455" s="11">
        <f t="shared" si="134"/>
        <v>100</v>
      </c>
      <c r="AO455" s="11">
        <v>0</v>
      </c>
      <c r="AP455" s="11">
        <v>0</v>
      </c>
      <c r="AQ455" s="11">
        <v>20</v>
      </c>
      <c r="AR455" s="11">
        <v>0</v>
      </c>
      <c r="AT455" s="11" t="s">
        <v>243</v>
      </c>
      <c r="AV455" s="11">
        <v>0</v>
      </c>
      <c r="BA455" s="11" t="s">
        <v>243</v>
      </c>
      <c r="BD455" s="11">
        <v>80</v>
      </c>
      <c r="BE455" t="s">
        <v>787</v>
      </c>
      <c r="BF455" s="11">
        <f t="shared" si="130"/>
        <v>20</v>
      </c>
      <c r="BG455" s="11">
        <f t="shared" si="131"/>
        <v>0</v>
      </c>
      <c r="BH455" s="11">
        <f t="shared" si="132"/>
        <v>0</v>
      </c>
      <c r="BI455" s="11">
        <f t="shared" si="133"/>
        <v>80</v>
      </c>
      <c r="BK455" s="4">
        <v>0</v>
      </c>
      <c r="BL455" t="s">
        <v>588</v>
      </c>
    </row>
    <row r="456" spans="1:64" x14ac:dyDescent="0.25">
      <c r="A456">
        <v>2019</v>
      </c>
      <c r="B456" t="s">
        <v>148</v>
      </c>
      <c r="C456" t="s">
        <v>57</v>
      </c>
      <c r="D456" s="11">
        <v>22903</v>
      </c>
      <c r="E456" t="s">
        <v>260</v>
      </c>
      <c r="F456" t="s">
        <v>819</v>
      </c>
      <c r="G456" t="s">
        <v>242</v>
      </c>
      <c r="H456" t="s">
        <v>233</v>
      </c>
      <c r="I456" t="s">
        <v>242</v>
      </c>
      <c r="J456">
        <v>2014</v>
      </c>
      <c r="K456">
        <f t="shared" si="125"/>
        <v>5</v>
      </c>
      <c r="L456" t="s">
        <v>738</v>
      </c>
      <c r="M456" t="s">
        <v>738</v>
      </c>
      <c r="N456" t="s">
        <v>746</v>
      </c>
      <c r="O456" s="2">
        <v>3305227</v>
      </c>
      <c r="P456" s="2">
        <v>2411157</v>
      </c>
      <c r="Q456" s="2">
        <v>3071059</v>
      </c>
      <c r="R456" s="3">
        <f>Q456/O456</f>
        <v>0.92915221859194541</v>
      </c>
      <c r="S456" s="5">
        <f t="shared" si="127"/>
        <v>100</v>
      </c>
      <c r="T456" s="11">
        <v>59.254084242544138</v>
      </c>
      <c r="U456" s="11">
        <v>4.1473865036577878E-2</v>
      </c>
      <c r="V456" s="11">
        <v>19.803687607235862</v>
      </c>
      <c r="W456" s="11">
        <v>6.221079755486681E-2</v>
      </c>
      <c r="X456" s="11">
        <v>5.1032346711557981</v>
      </c>
      <c r="Y456" s="11">
        <v>2.5279564955745313</v>
      </c>
      <c r="Z456" s="11">
        <v>1.9253412365930547</v>
      </c>
      <c r="AA456" s="11">
        <v>1.8073895644290274</v>
      </c>
      <c r="AB456" s="11">
        <v>0</v>
      </c>
      <c r="AC456" s="11">
        <v>5.9727342516476529</v>
      </c>
      <c r="AD456" s="11">
        <v>0</v>
      </c>
      <c r="AE456" s="11">
        <v>0</v>
      </c>
      <c r="AF456" s="11">
        <v>3.5018872682284896</v>
      </c>
      <c r="AG456" s="11"/>
      <c r="AH456" s="11">
        <v>0</v>
      </c>
      <c r="AI456" s="11">
        <v>0</v>
      </c>
      <c r="AJ456" s="11">
        <v>0</v>
      </c>
      <c r="AL456" s="11">
        <f t="shared" si="128"/>
        <v>19.865898404790727</v>
      </c>
      <c r="AM456" s="11">
        <f t="shared" si="129"/>
        <v>13.207352320898226</v>
      </c>
      <c r="AN456" s="11">
        <f t="shared" si="134"/>
        <v>100</v>
      </c>
      <c r="AO456" s="11">
        <v>5</v>
      </c>
      <c r="AP456" s="11">
        <v>0</v>
      </c>
      <c r="AQ456" s="11">
        <v>1</v>
      </c>
      <c r="AR456" s="11">
        <v>1</v>
      </c>
      <c r="AS456" s="11">
        <v>1</v>
      </c>
      <c r="AT456" s="11" t="s">
        <v>243</v>
      </c>
      <c r="AU456" s="11">
        <v>0</v>
      </c>
      <c r="AV456" s="11">
        <v>0</v>
      </c>
      <c r="AW456" s="11">
        <v>5</v>
      </c>
      <c r="AX456" s="11">
        <v>2</v>
      </c>
      <c r="AY456" s="11">
        <v>0</v>
      </c>
      <c r="AZ456" s="11">
        <v>0</v>
      </c>
      <c r="BA456" s="11" t="s">
        <v>243</v>
      </c>
      <c r="BD456" s="11">
        <v>85</v>
      </c>
      <c r="BE456" t="s">
        <v>787</v>
      </c>
      <c r="BF456" s="11">
        <f t="shared" si="130"/>
        <v>1</v>
      </c>
      <c r="BG456" s="11">
        <f t="shared" si="131"/>
        <v>1</v>
      </c>
      <c r="BH456" s="11">
        <f t="shared" si="132"/>
        <v>7</v>
      </c>
      <c r="BI456" s="11">
        <f t="shared" si="133"/>
        <v>85</v>
      </c>
      <c r="BK456" s="4">
        <v>0</v>
      </c>
      <c r="BL456" t="s">
        <v>588</v>
      </c>
    </row>
    <row r="457" spans="1:64" x14ac:dyDescent="0.25">
      <c r="A457">
        <v>2019</v>
      </c>
      <c r="B457" t="s">
        <v>206</v>
      </c>
      <c r="C457" t="s">
        <v>19</v>
      </c>
      <c r="D457" s="11">
        <v>55106</v>
      </c>
      <c r="E457" t="s">
        <v>255</v>
      </c>
      <c r="F457" t="s">
        <v>816</v>
      </c>
      <c r="G457" t="s">
        <v>227</v>
      </c>
      <c r="I457" t="s">
        <v>733</v>
      </c>
      <c r="J457">
        <v>2015</v>
      </c>
      <c r="K457">
        <f t="shared" si="125"/>
        <v>4</v>
      </c>
      <c r="L457" t="s">
        <v>738</v>
      </c>
      <c r="M457" t="s">
        <v>738</v>
      </c>
      <c r="N457" t="s">
        <v>746</v>
      </c>
      <c r="O457" s="2">
        <v>500000</v>
      </c>
      <c r="P457" s="2">
        <v>360000</v>
      </c>
      <c r="S457" s="5">
        <f t="shared" si="127"/>
        <v>100</v>
      </c>
      <c r="T457" s="11">
        <v>100</v>
      </c>
      <c r="U457" s="11">
        <v>0</v>
      </c>
      <c r="V457" s="11">
        <v>0</v>
      </c>
      <c r="W457" s="11">
        <v>0</v>
      </c>
      <c r="X457" s="11">
        <v>0</v>
      </c>
      <c r="Y457" s="11">
        <v>0</v>
      </c>
      <c r="Z457" s="11">
        <v>0</v>
      </c>
      <c r="AA457" s="11">
        <v>0</v>
      </c>
      <c r="AB457" s="11">
        <v>0</v>
      </c>
      <c r="AC457" s="11">
        <v>0</v>
      </c>
      <c r="AD457" s="11">
        <v>0</v>
      </c>
      <c r="AE457" s="11">
        <v>0</v>
      </c>
      <c r="AF457" s="11">
        <v>0</v>
      </c>
      <c r="AG457" s="11">
        <v>0</v>
      </c>
      <c r="AH457" s="11">
        <v>0</v>
      </c>
      <c r="AI457" s="11">
        <v>0</v>
      </c>
      <c r="AJ457" s="11">
        <v>0</v>
      </c>
      <c r="AL457" s="11">
        <f t="shared" si="128"/>
        <v>0</v>
      </c>
      <c r="AM457" s="11">
        <f t="shared" si="129"/>
        <v>0</v>
      </c>
      <c r="AN457" s="11">
        <f t="shared" si="134"/>
        <v>100</v>
      </c>
      <c r="AO457" s="9">
        <v>27.777777777777779</v>
      </c>
      <c r="AP457" s="9">
        <v>27.777777777777779</v>
      </c>
      <c r="AQ457" s="9">
        <v>27.777777777777779</v>
      </c>
      <c r="AR457" s="9">
        <v>16.666666666666664</v>
      </c>
      <c r="AS457" s="9">
        <v>0</v>
      </c>
      <c r="AT457" s="9">
        <v>0</v>
      </c>
      <c r="AU457" s="9">
        <v>0</v>
      </c>
      <c r="AV457" s="9">
        <v>0</v>
      </c>
      <c r="AW457" s="9">
        <v>0</v>
      </c>
      <c r="AX457" s="9">
        <v>0</v>
      </c>
      <c r="AY457" s="9">
        <v>0</v>
      </c>
      <c r="AZ457" s="9">
        <v>0</v>
      </c>
      <c r="BA457" s="9">
        <v>0</v>
      </c>
      <c r="BB457" s="9">
        <v>0</v>
      </c>
      <c r="BC457" s="9"/>
      <c r="BD457" s="9">
        <v>0</v>
      </c>
      <c r="BF457" s="11">
        <f t="shared" si="130"/>
        <v>55.555555555555557</v>
      </c>
      <c r="BG457" s="11">
        <f t="shared" si="131"/>
        <v>0</v>
      </c>
      <c r="BH457" s="11">
        <f t="shared" si="132"/>
        <v>0</v>
      </c>
      <c r="BI457" s="11">
        <f t="shared" si="133"/>
        <v>0</v>
      </c>
      <c r="BL457" t="s">
        <v>587</v>
      </c>
    </row>
    <row r="458" spans="1:64" x14ac:dyDescent="0.25">
      <c r="A458">
        <v>2019</v>
      </c>
      <c r="B458" t="s">
        <v>210</v>
      </c>
      <c r="C458" t="s">
        <v>48</v>
      </c>
      <c r="D458" s="11">
        <v>51537</v>
      </c>
      <c r="E458" t="s">
        <v>255</v>
      </c>
      <c r="F458" t="s">
        <v>816</v>
      </c>
      <c r="G458" t="s">
        <v>230</v>
      </c>
      <c r="I458" t="s">
        <v>736</v>
      </c>
      <c r="J458">
        <v>2014</v>
      </c>
      <c r="K458">
        <f t="shared" ref="K458:K489" si="135">2019-J458</f>
        <v>5</v>
      </c>
      <c r="L458" t="s">
        <v>738</v>
      </c>
      <c r="M458" t="s">
        <v>738</v>
      </c>
      <c r="N458" t="s">
        <v>746</v>
      </c>
      <c r="O458" s="2">
        <v>456530</v>
      </c>
      <c r="P458" s="2">
        <v>414732.9</v>
      </c>
      <c r="Q458" s="2">
        <v>545335.28</v>
      </c>
      <c r="R458" s="3">
        <f t="shared" ref="R458:R463" si="136">Q458/O458</f>
        <v>1.1945223315006681</v>
      </c>
      <c r="S458" s="5">
        <f t="shared" si="127"/>
        <v>99.999999999999986</v>
      </c>
      <c r="T458" s="11">
        <v>42.53737526007702</v>
      </c>
      <c r="U458" s="11">
        <v>0</v>
      </c>
      <c r="V458" s="11">
        <v>13.825908192959851</v>
      </c>
      <c r="W458" s="11">
        <v>0</v>
      </c>
      <c r="X458" s="11">
        <v>23.214770277448444</v>
      </c>
      <c r="Y458" s="11">
        <v>8.7031990951284541</v>
      </c>
      <c r="Z458" s="11">
        <v>4.6066781776897852</v>
      </c>
      <c r="AA458" s="11">
        <v>0</v>
      </c>
      <c r="AB458" s="11">
        <v>0</v>
      </c>
      <c r="AC458" s="11">
        <v>7.1120689966964274</v>
      </c>
      <c r="AD458" s="11">
        <v>0</v>
      </c>
      <c r="AE458" s="11">
        <v>0</v>
      </c>
      <c r="AF458" s="11">
        <v>0</v>
      </c>
      <c r="AG458" s="11">
        <v>0</v>
      </c>
      <c r="AH458" s="11">
        <v>0</v>
      </c>
      <c r="AI458" s="11">
        <v>0</v>
      </c>
      <c r="AJ458" s="11">
        <v>0</v>
      </c>
      <c r="AL458" s="11">
        <f t="shared" si="128"/>
        <v>13.825908192959851</v>
      </c>
      <c r="AM458" s="11">
        <f t="shared" si="129"/>
        <v>11.718747174386213</v>
      </c>
      <c r="AN458" s="11">
        <f t="shared" si="134"/>
        <v>100</v>
      </c>
      <c r="AO458" s="11">
        <v>16</v>
      </c>
      <c r="AP458" s="11">
        <v>2</v>
      </c>
      <c r="AQ458" s="11">
        <v>2</v>
      </c>
      <c r="AR458" s="11">
        <v>0</v>
      </c>
      <c r="AT458" s="11" t="s">
        <v>243</v>
      </c>
      <c r="AV458" s="11">
        <v>0</v>
      </c>
      <c r="AW458" s="11">
        <v>0</v>
      </c>
      <c r="AX458" s="11">
        <v>0</v>
      </c>
      <c r="BA458" s="11" t="s">
        <v>243</v>
      </c>
      <c r="BD458" s="11">
        <v>80</v>
      </c>
      <c r="BE458" t="s">
        <v>787</v>
      </c>
      <c r="BF458" s="11">
        <f t="shared" si="130"/>
        <v>4</v>
      </c>
      <c r="BG458" s="11">
        <f t="shared" si="131"/>
        <v>0</v>
      </c>
      <c r="BH458" s="11">
        <f t="shared" si="132"/>
        <v>0</v>
      </c>
      <c r="BI458" s="11">
        <f t="shared" si="133"/>
        <v>80</v>
      </c>
      <c r="BK458" s="4">
        <v>0</v>
      </c>
      <c r="BL458" t="s">
        <v>588</v>
      </c>
    </row>
    <row r="459" spans="1:64" x14ac:dyDescent="0.25">
      <c r="A459">
        <v>2019</v>
      </c>
      <c r="B459" t="s">
        <v>202</v>
      </c>
      <c r="C459" t="s">
        <v>19</v>
      </c>
      <c r="D459" s="11">
        <v>55113</v>
      </c>
      <c r="E459" t="s">
        <v>255</v>
      </c>
      <c r="F459" t="s">
        <v>816</v>
      </c>
      <c r="G459" t="s">
        <v>224</v>
      </c>
      <c r="I459" t="s">
        <v>224</v>
      </c>
      <c r="J459">
        <v>2015</v>
      </c>
      <c r="K459">
        <f t="shared" si="135"/>
        <v>4</v>
      </c>
      <c r="L459" t="s">
        <v>738</v>
      </c>
      <c r="M459" t="s">
        <v>738</v>
      </c>
      <c r="N459" t="s">
        <v>746</v>
      </c>
      <c r="O459" s="2">
        <v>1354871</v>
      </c>
      <c r="P459" s="2">
        <v>1259841</v>
      </c>
      <c r="Q459" s="2">
        <v>1397683</v>
      </c>
      <c r="R459" s="3">
        <f t="shared" si="136"/>
        <v>1.0315985802338377</v>
      </c>
      <c r="S459" s="5">
        <f t="shared" si="127"/>
        <v>99.999999999999986</v>
      </c>
      <c r="T459" s="11">
        <v>96.431984201138192</v>
      </c>
      <c r="U459" s="11">
        <v>1.6969442792831055</v>
      </c>
      <c r="V459" s="11">
        <v>0.17226917523146182</v>
      </c>
      <c r="W459" s="11">
        <v>0</v>
      </c>
      <c r="X459" s="11">
        <v>0</v>
      </c>
      <c r="Y459" s="11">
        <v>0</v>
      </c>
      <c r="Z459" s="11">
        <v>0</v>
      </c>
      <c r="AA459" s="11">
        <v>0</v>
      </c>
      <c r="AB459" s="11">
        <v>0</v>
      </c>
      <c r="AC459" s="11">
        <v>1.6988023443472351</v>
      </c>
      <c r="AD459" s="11">
        <v>0</v>
      </c>
      <c r="AE459" s="11">
        <v>0</v>
      </c>
      <c r="AF459" s="11">
        <v>0</v>
      </c>
      <c r="AG459" s="11">
        <v>0</v>
      </c>
      <c r="AH459" s="11">
        <v>0</v>
      </c>
      <c r="AI459" s="11">
        <v>0</v>
      </c>
      <c r="AJ459" s="11">
        <v>0</v>
      </c>
      <c r="AL459" s="11">
        <f t="shared" si="128"/>
        <v>0.17226917523146182</v>
      </c>
      <c r="AM459" s="11">
        <f t="shared" si="129"/>
        <v>1.6988023443472351</v>
      </c>
      <c r="AN459" s="11">
        <f t="shared" si="134"/>
        <v>100</v>
      </c>
      <c r="AT459" s="11" t="s">
        <v>243</v>
      </c>
      <c r="AV459" s="11">
        <v>0</v>
      </c>
      <c r="AW459" s="11">
        <v>36</v>
      </c>
      <c r="BA459" s="11" t="s">
        <v>243</v>
      </c>
      <c r="BD459" s="11">
        <v>64</v>
      </c>
      <c r="BE459" t="s">
        <v>787</v>
      </c>
      <c r="BF459" s="11">
        <f t="shared" si="130"/>
        <v>0</v>
      </c>
      <c r="BG459" s="11">
        <f t="shared" si="131"/>
        <v>0</v>
      </c>
      <c r="BH459" s="11">
        <f t="shared" si="132"/>
        <v>36</v>
      </c>
      <c r="BI459" s="11">
        <f t="shared" si="133"/>
        <v>64</v>
      </c>
      <c r="BK459" s="4">
        <v>0</v>
      </c>
      <c r="BL459" t="s">
        <v>587</v>
      </c>
    </row>
    <row r="460" spans="1:64" x14ac:dyDescent="0.25">
      <c r="A460">
        <v>2019</v>
      </c>
      <c r="B460" t="s">
        <v>171</v>
      </c>
      <c r="C460" t="s">
        <v>23</v>
      </c>
      <c r="D460" s="11">
        <v>63124</v>
      </c>
      <c r="E460" t="s">
        <v>255</v>
      </c>
      <c r="F460" t="s">
        <v>816</v>
      </c>
      <c r="G460" t="s">
        <v>230</v>
      </c>
      <c r="I460" t="s">
        <v>736</v>
      </c>
      <c r="J460">
        <v>2014</v>
      </c>
      <c r="K460">
        <f t="shared" si="135"/>
        <v>5</v>
      </c>
      <c r="L460" t="s">
        <v>738</v>
      </c>
      <c r="M460" t="s">
        <v>738</v>
      </c>
      <c r="N460" t="s">
        <v>745</v>
      </c>
      <c r="O460" s="2">
        <v>50000</v>
      </c>
      <c r="P460" s="2">
        <v>50000</v>
      </c>
      <c r="Q460" s="2">
        <v>75000</v>
      </c>
      <c r="R460" s="3">
        <f t="shared" si="136"/>
        <v>1.5</v>
      </c>
      <c r="S460" s="5">
        <f t="shared" si="127"/>
        <v>100</v>
      </c>
      <c r="T460" s="11">
        <v>0</v>
      </c>
      <c r="U460" s="11">
        <v>0</v>
      </c>
      <c r="V460" s="11">
        <v>90</v>
      </c>
      <c r="W460" s="11">
        <v>0</v>
      </c>
      <c r="X460" s="11">
        <v>0</v>
      </c>
      <c r="Y460" s="11">
        <v>10</v>
      </c>
      <c r="Z460" s="11">
        <v>0</v>
      </c>
      <c r="AA460" s="11">
        <v>0</v>
      </c>
      <c r="AB460" s="11">
        <v>0</v>
      </c>
      <c r="AC460" s="11">
        <v>0</v>
      </c>
      <c r="AD460" s="11">
        <v>0</v>
      </c>
      <c r="AE460" s="11">
        <v>0</v>
      </c>
      <c r="AF460" s="11">
        <v>0</v>
      </c>
      <c r="AG460" s="11">
        <v>0</v>
      </c>
      <c r="AH460" s="11">
        <v>0</v>
      </c>
      <c r="AI460" s="11">
        <v>0</v>
      </c>
      <c r="AJ460" s="11">
        <v>0</v>
      </c>
      <c r="AL460" s="11">
        <f t="shared" si="128"/>
        <v>90</v>
      </c>
      <c r="AM460" s="11">
        <f t="shared" si="129"/>
        <v>0</v>
      </c>
      <c r="AN460" s="11">
        <f t="shared" si="134"/>
        <v>100</v>
      </c>
      <c r="AO460" s="11">
        <v>20</v>
      </c>
      <c r="AT460" s="11" t="s">
        <v>243</v>
      </c>
      <c r="AV460" s="11">
        <v>0</v>
      </c>
      <c r="BA460" s="11" t="s">
        <v>243</v>
      </c>
      <c r="BD460" s="11">
        <v>80</v>
      </c>
      <c r="BE460" t="s">
        <v>787</v>
      </c>
      <c r="BF460" s="11">
        <f t="shared" si="130"/>
        <v>0</v>
      </c>
      <c r="BG460" s="11">
        <f t="shared" si="131"/>
        <v>0</v>
      </c>
      <c r="BH460" s="11">
        <f t="shared" si="132"/>
        <v>0</v>
      </c>
      <c r="BI460" s="11">
        <f t="shared" si="133"/>
        <v>80</v>
      </c>
      <c r="BK460" s="4">
        <v>0</v>
      </c>
      <c r="BL460" t="s">
        <v>588</v>
      </c>
    </row>
    <row r="461" spans="1:64" x14ac:dyDescent="0.25">
      <c r="A461">
        <v>2019</v>
      </c>
      <c r="B461" t="s">
        <v>161</v>
      </c>
      <c r="C461" t="s">
        <v>216</v>
      </c>
      <c r="D461" s="11">
        <v>72015</v>
      </c>
      <c r="E461" t="s">
        <v>256</v>
      </c>
      <c r="F461" t="s">
        <v>819</v>
      </c>
      <c r="G461" t="s">
        <v>227</v>
      </c>
      <c r="I461" t="s">
        <v>733</v>
      </c>
      <c r="J461">
        <v>2016</v>
      </c>
      <c r="K461">
        <f t="shared" si="135"/>
        <v>3</v>
      </c>
      <c r="L461" t="s">
        <v>738</v>
      </c>
      <c r="M461" t="s">
        <v>738</v>
      </c>
      <c r="N461" t="s">
        <v>746</v>
      </c>
      <c r="O461" s="2">
        <v>979000</v>
      </c>
      <c r="P461" s="2">
        <v>545000</v>
      </c>
      <c r="Q461" s="2">
        <v>1041000</v>
      </c>
      <c r="R461" s="3">
        <f t="shared" si="136"/>
        <v>1.0633299284984679</v>
      </c>
      <c r="S461" s="5">
        <f t="shared" si="127"/>
        <v>100</v>
      </c>
      <c r="T461" s="11">
        <v>93.577981651376149</v>
      </c>
      <c r="U461" s="11">
        <v>0</v>
      </c>
      <c r="V461" s="11">
        <v>6.4220183486238538</v>
      </c>
      <c r="W461" s="11">
        <v>0</v>
      </c>
      <c r="X461" s="11">
        <v>0</v>
      </c>
      <c r="Y461" s="11">
        <v>0</v>
      </c>
      <c r="Z461" s="11">
        <v>0</v>
      </c>
      <c r="AA461" s="11">
        <v>0</v>
      </c>
      <c r="AB461" s="11">
        <v>0</v>
      </c>
      <c r="AC461" s="11">
        <v>0</v>
      </c>
      <c r="AD461" s="11">
        <v>0</v>
      </c>
      <c r="AE461" s="11">
        <v>0</v>
      </c>
      <c r="AF461" s="11">
        <v>0</v>
      </c>
      <c r="AG461" s="11">
        <v>0</v>
      </c>
      <c r="AH461" s="11">
        <v>0</v>
      </c>
      <c r="AI461" s="11">
        <v>0</v>
      </c>
      <c r="AJ461" s="11">
        <v>0</v>
      </c>
      <c r="AL461" s="11">
        <f t="shared" si="128"/>
        <v>6.4220183486238538</v>
      </c>
      <c r="AM461" s="11">
        <f t="shared" si="129"/>
        <v>0</v>
      </c>
      <c r="AN461" s="11">
        <f t="shared" si="134"/>
        <v>100</v>
      </c>
      <c r="AO461" s="11">
        <v>10</v>
      </c>
      <c r="AP461" s="11">
        <v>0</v>
      </c>
      <c r="AQ461" s="11">
        <v>0</v>
      </c>
      <c r="AR461" s="11">
        <v>0</v>
      </c>
      <c r="AT461" s="11" t="s">
        <v>243</v>
      </c>
      <c r="AV461" s="11">
        <v>0</v>
      </c>
      <c r="BA461" s="11" t="s">
        <v>243</v>
      </c>
      <c r="BD461" s="11">
        <v>90</v>
      </c>
      <c r="BE461" t="s">
        <v>787</v>
      </c>
      <c r="BF461" s="11">
        <f t="shared" si="130"/>
        <v>0</v>
      </c>
      <c r="BG461" s="11">
        <f t="shared" si="131"/>
        <v>0</v>
      </c>
      <c r="BH461" s="11">
        <f t="shared" si="132"/>
        <v>0</v>
      </c>
      <c r="BI461" s="11">
        <f t="shared" si="133"/>
        <v>90</v>
      </c>
      <c r="BJ461" t="s">
        <v>747</v>
      </c>
      <c r="BK461" s="4">
        <v>15000</v>
      </c>
      <c r="BL461" t="s">
        <v>586</v>
      </c>
    </row>
    <row r="462" spans="1:64" x14ac:dyDescent="0.25">
      <c r="A462">
        <v>2019</v>
      </c>
      <c r="B462" t="s">
        <v>151</v>
      </c>
      <c r="C462" t="s">
        <v>218</v>
      </c>
      <c r="D462" s="11">
        <v>85719</v>
      </c>
      <c r="E462" t="s">
        <v>254</v>
      </c>
      <c r="F462" t="s">
        <v>818</v>
      </c>
      <c r="G462" t="s">
        <v>230</v>
      </c>
      <c r="I462" t="s">
        <v>736</v>
      </c>
      <c r="J462">
        <v>2015</v>
      </c>
      <c r="K462">
        <f t="shared" si="135"/>
        <v>4</v>
      </c>
      <c r="L462" t="s">
        <v>738</v>
      </c>
      <c r="M462" t="s">
        <v>738</v>
      </c>
      <c r="N462" t="s">
        <v>744</v>
      </c>
      <c r="O462" s="2">
        <v>128000</v>
      </c>
      <c r="P462" s="2">
        <v>114000</v>
      </c>
      <c r="Q462" s="2">
        <v>116000</v>
      </c>
      <c r="R462" s="3">
        <f t="shared" si="136"/>
        <v>0.90625</v>
      </c>
      <c r="S462" s="5">
        <f t="shared" si="127"/>
        <v>100</v>
      </c>
      <c r="T462" s="11">
        <v>92.543859649122808</v>
      </c>
      <c r="U462" s="11">
        <v>0</v>
      </c>
      <c r="V462" s="11">
        <v>0</v>
      </c>
      <c r="W462" s="11">
        <v>0</v>
      </c>
      <c r="X462" s="11">
        <v>0</v>
      </c>
      <c r="Y462" s="11">
        <v>4.3859649122807012</v>
      </c>
      <c r="Z462" s="11">
        <v>3.070175438596491</v>
      </c>
      <c r="AA462" s="11">
        <v>0</v>
      </c>
      <c r="AB462" s="11">
        <v>0</v>
      </c>
      <c r="AC462" s="11">
        <v>0</v>
      </c>
      <c r="AD462" s="11">
        <v>0</v>
      </c>
      <c r="AE462" s="11">
        <v>0</v>
      </c>
      <c r="AF462" s="11">
        <v>0</v>
      </c>
      <c r="AG462" s="11">
        <v>0</v>
      </c>
      <c r="AH462" s="11">
        <v>0</v>
      </c>
      <c r="AI462" s="11">
        <v>0</v>
      </c>
      <c r="AJ462" s="11">
        <v>0</v>
      </c>
      <c r="AL462" s="11">
        <f t="shared" si="128"/>
        <v>0</v>
      </c>
      <c r="AM462" s="11">
        <f t="shared" si="129"/>
        <v>3.070175438596491</v>
      </c>
      <c r="AN462" s="11">
        <f t="shared" si="134"/>
        <v>99.999999999999986</v>
      </c>
      <c r="AO462" s="9">
        <v>0</v>
      </c>
      <c r="AP462" s="9">
        <v>0</v>
      </c>
      <c r="AQ462" s="9">
        <v>0</v>
      </c>
      <c r="AR462" s="9">
        <v>96.403508771929822</v>
      </c>
      <c r="AS462" s="9">
        <v>0</v>
      </c>
      <c r="AT462" s="9">
        <v>0</v>
      </c>
      <c r="AU462" s="9">
        <v>1.7543859649122806</v>
      </c>
      <c r="AV462" s="9">
        <v>0</v>
      </c>
      <c r="AW462" s="9">
        <v>1.8421052631578945</v>
      </c>
      <c r="AX462" s="9">
        <v>0</v>
      </c>
      <c r="AY462" s="9">
        <v>0</v>
      </c>
      <c r="AZ462" s="9">
        <v>0</v>
      </c>
      <c r="BA462" s="9">
        <v>0</v>
      </c>
      <c r="BB462" s="9">
        <v>0</v>
      </c>
      <c r="BC462" s="9"/>
      <c r="BD462" s="9">
        <v>0</v>
      </c>
      <c r="BF462" s="11">
        <f t="shared" si="130"/>
        <v>0</v>
      </c>
      <c r="BG462" s="11">
        <f t="shared" si="131"/>
        <v>0</v>
      </c>
      <c r="BH462" s="11">
        <f t="shared" si="132"/>
        <v>1.8421052631578945</v>
      </c>
      <c r="BI462" s="11">
        <f t="shared" si="133"/>
        <v>0</v>
      </c>
      <c r="BL462" t="s">
        <v>587</v>
      </c>
    </row>
    <row r="463" spans="1:64" x14ac:dyDescent="0.25">
      <c r="A463">
        <v>2019</v>
      </c>
      <c r="B463" t="s">
        <v>185</v>
      </c>
      <c r="C463" t="s">
        <v>81</v>
      </c>
      <c r="D463" s="11">
        <v>66106</v>
      </c>
      <c r="E463" t="s">
        <v>255</v>
      </c>
      <c r="F463" t="s">
        <v>816</v>
      </c>
      <c r="G463" t="s">
        <v>227</v>
      </c>
      <c r="I463" t="s">
        <v>733</v>
      </c>
      <c r="J463">
        <v>2015</v>
      </c>
      <c r="K463">
        <f t="shared" si="135"/>
        <v>4</v>
      </c>
      <c r="L463" t="s">
        <v>738</v>
      </c>
      <c r="M463" t="s">
        <v>738</v>
      </c>
      <c r="N463" t="s">
        <v>744</v>
      </c>
      <c r="O463" s="2">
        <v>191000</v>
      </c>
      <c r="P463" s="2">
        <v>95000</v>
      </c>
      <c r="Q463" s="2">
        <v>189000</v>
      </c>
      <c r="R463" s="3">
        <f t="shared" si="136"/>
        <v>0.98952879581151831</v>
      </c>
      <c r="S463" s="5">
        <f t="shared" si="127"/>
        <v>99.999999999999972</v>
      </c>
      <c r="T463" s="11">
        <v>73.68421052631578</v>
      </c>
      <c r="U463" s="11">
        <v>2.1052631578947367</v>
      </c>
      <c r="V463" s="11">
        <v>5.2631578947368416</v>
      </c>
      <c r="W463" s="11">
        <v>0</v>
      </c>
      <c r="X463" s="11">
        <v>0</v>
      </c>
      <c r="Y463" s="11">
        <v>2.1052631578947367</v>
      </c>
      <c r="Z463" s="11">
        <v>0</v>
      </c>
      <c r="AA463" s="11">
        <v>5.2631578947368416</v>
      </c>
      <c r="AB463" s="11">
        <v>0</v>
      </c>
      <c r="AC463" s="11">
        <v>2.3684210526315792</v>
      </c>
      <c r="AD463" s="11">
        <v>0</v>
      </c>
      <c r="AE463" s="11">
        <v>0</v>
      </c>
      <c r="AF463" s="11">
        <v>9.2105263157894726</v>
      </c>
      <c r="AG463" s="11"/>
      <c r="AH463" s="11">
        <v>0</v>
      </c>
      <c r="AI463" s="11">
        <v>0</v>
      </c>
      <c r="AJ463" s="11">
        <v>0</v>
      </c>
      <c r="AL463" s="11">
        <f t="shared" si="128"/>
        <v>5.2631578947368416</v>
      </c>
      <c r="AM463" s="11">
        <f t="shared" si="129"/>
        <v>16.842105263157894</v>
      </c>
      <c r="AN463" s="11">
        <f t="shared" si="134"/>
        <v>99.999999999999986</v>
      </c>
      <c r="AO463" s="9">
        <v>0</v>
      </c>
      <c r="AP463" s="9">
        <v>3.1578947368421053</v>
      </c>
      <c r="AQ463" s="9">
        <v>7.3684210526315779</v>
      </c>
      <c r="AR463" s="9">
        <v>84.210526315789465</v>
      </c>
      <c r="AS463" s="9">
        <v>0</v>
      </c>
      <c r="AT463" s="9">
        <v>0</v>
      </c>
      <c r="AU463" s="9">
        <v>0</v>
      </c>
      <c r="AV463" s="9">
        <v>0</v>
      </c>
      <c r="AW463" s="9">
        <v>5.2631578947368416</v>
      </c>
      <c r="AX463" s="9">
        <v>0</v>
      </c>
      <c r="AY463" s="9">
        <v>0</v>
      </c>
      <c r="AZ463" s="9">
        <v>0</v>
      </c>
      <c r="BA463" s="9">
        <v>0</v>
      </c>
      <c r="BB463" s="9">
        <v>0</v>
      </c>
      <c r="BC463" s="9"/>
      <c r="BD463" s="9">
        <v>0</v>
      </c>
      <c r="BF463" s="11">
        <f t="shared" si="130"/>
        <v>10.526315789473683</v>
      </c>
      <c r="BG463" s="11">
        <f t="shared" si="131"/>
        <v>0</v>
      </c>
      <c r="BH463" s="11">
        <f t="shared" si="132"/>
        <v>5.2631578947368416</v>
      </c>
      <c r="BI463" s="11">
        <f t="shared" si="133"/>
        <v>0</v>
      </c>
      <c r="BL463" t="s">
        <v>586</v>
      </c>
    </row>
    <row r="464" spans="1:64" x14ac:dyDescent="0.25">
      <c r="A464">
        <v>2019</v>
      </c>
      <c r="B464" t="s">
        <v>145</v>
      </c>
      <c r="C464" t="s">
        <v>80</v>
      </c>
      <c r="D464" s="11">
        <v>45764</v>
      </c>
      <c r="E464" t="s">
        <v>257</v>
      </c>
      <c r="F464" t="s">
        <v>816</v>
      </c>
      <c r="G464" t="s">
        <v>224</v>
      </c>
      <c r="I464" t="s">
        <v>224</v>
      </c>
      <c r="J464">
        <v>2015</v>
      </c>
      <c r="K464">
        <f t="shared" si="135"/>
        <v>4</v>
      </c>
      <c r="L464" t="s">
        <v>738</v>
      </c>
      <c r="M464" t="s">
        <v>738</v>
      </c>
      <c r="N464" t="s">
        <v>746</v>
      </c>
      <c r="AL464" s="11"/>
      <c r="AM464" s="11"/>
      <c r="AN464" s="11">
        <f t="shared" si="134"/>
        <v>0</v>
      </c>
      <c r="BF464" s="11"/>
      <c r="BG464" s="11"/>
      <c r="BH464" s="11"/>
      <c r="BI464" s="11"/>
      <c r="BL464" t="s">
        <v>586</v>
      </c>
    </row>
    <row r="465" spans="1:64" x14ac:dyDescent="0.25">
      <c r="A465">
        <v>2019</v>
      </c>
      <c r="B465" t="s">
        <v>117</v>
      </c>
      <c r="C465" t="s">
        <v>56</v>
      </c>
      <c r="D465" s="11">
        <v>89407</v>
      </c>
      <c r="E465" t="s">
        <v>254</v>
      </c>
      <c r="F465" t="s">
        <v>818</v>
      </c>
      <c r="G465" t="s">
        <v>224</v>
      </c>
      <c r="I465" t="s">
        <v>224</v>
      </c>
      <c r="J465">
        <v>2016</v>
      </c>
      <c r="K465">
        <f t="shared" si="135"/>
        <v>3</v>
      </c>
      <c r="L465" t="s">
        <v>738</v>
      </c>
      <c r="M465" t="s">
        <v>738</v>
      </c>
      <c r="N465" t="s">
        <v>745</v>
      </c>
      <c r="AL465" s="11"/>
      <c r="AM465" s="11"/>
      <c r="AN465" s="11">
        <f t="shared" si="134"/>
        <v>0</v>
      </c>
      <c r="BF465" s="11"/>
      <c r="BG465" s="11"/>
      <c r="BH465" s="11"/>
      <c r="BI465" s="11"/>
    </row>
    <row r="466" spans="1:64" x14ac:dyDescent="0.25">
      <c r="A466">
        <v>2019</v>
      </c>
      <c r="B466" t="s">
        <v>129</v>
      </c>
      <c r="C466" t="s">
        <v>62</v>
      </c>
      <c r="D466" s="11">
        <v>98370</v>
      </c>
      <c r="E466" t="s">
        <v>253</v>
      </c>
      <c r="F466" t="s">
        <v>818</v>
      </c>
      <c r="G466" t="s">
        <v>227</v>
      </c>
      <c r="I466" t="s">
        <v>733</v>
      </c>
      <c r="J466">
        <v>2015</v>
      </c>
      <c r="K466">
        <f t="shared" si="135"/>
        <v>4</v>
      </c>
      <c r="L466" t="s">
        <v>738</v>
      </c>
      <c r="M466" t="s">
        <v>738</v>
      </c>
      <c r="N466" t="s">
        <v>745</v>
      </c>
      <c r="O466" s="2">
        <v>130000</v>
      </c>
      <c r="P466" s="2">
        <v>125000</v>
      </c>
      <c r="AL466" s="11"/>
      <c r="AM466" s="11"/>
      <c r="AN466" s="11">
        <f t="shared" si="134"/>
        <v>0</v>
      </c>
      <c r="BF466" s="11"/>
      <c r="BG466" s="11"/>
      <c r="BH466" s="11"/>
      <c r="BI466" s="11"/>
    </row>
    <row r="467" spans="1:64" x14ac:dyDescent="0.25">
      <c r="A467">
        <v>2019</v>
      </c>
      <c r="B467" t="s">
        <v>125</v>
      </c>
      <c r="C467" t="s">
        <v>62</v>
      </c>
      <c r="D467" s="11">
        <v>99207</v>
      </c>
      <c r="E467" t="s">
        <v>253</v>
      </c>
      <c r="F467" t="s">
        <v>818</v>
      </c>
      <c r="G467" t="s">
        <v>227</v>
      </c>
      <c r="I467" t="s">
        <v>733</v>
      </c>
      <c r="J467">
        <v>2014</v>
      </c>
      <c r="K467">
        <f t="shared" si="135"/>
        <v>5</v>
      </c>
      <c r="L467" t="s">
        <v>738</v>
      </c>
      <c r="M467" t="s">
        <v>738</v>
      </c>
      <c r="N467" t="s">
        <v>746</v>
      </c>
      <c r="AL467" s="11"/>
      <c r="AM467" s="11"/>
      <c r="AN467" s="11">
        <f t="shared" si="134"/>
        <v>0</v>
      </c>
      <c r="BF467" s="11"/>
      <c r="BG467" s="11"/>
      <c r="BH467" s="11"/>
      <c r="BI467" s="11"/>
    </row>
    <row r="468" spans="1:64" x14ac:dyDescent="0.25">
      <c r="A468">
        <v>2019</v>
      </c>
      <c r="B468" t="s">
        <v>121</v>
      </c>
      <c r="C468" t="s">
        <v>60</v>
      </c>
      <c r="D468" s="11">
        <v>29611</v>
      </c>
      <c r="E468" t="s">
        <v>260</v>
      </c>
      <c r="F468" t="s">
        <v>819</v>
      </c>
      <c r="G468" t="s">
        <v>230</v>
      </c>
      <c r="I468" t="s">
        <v>736</v>
      </c>
      <c r="J468">
        <v>2016</v>
      </c>
      <c r="K468">
        <f t="shared" si="135"/>
        <v>3</v>
      </c>
      <c r="L468" t="s">
        <v>738</v>
      </c>
      <c r="M468" t="s">
        <v>738</v>
      </c>
      <c r="N468" t="s">
        <v>746</v>
      </c>
      <c r="AL468" s="11"/>
      <c r="AM468" s="11"/>
      <c r="AN468" s="11">
        <f t="shared" si="134"/>
        <v>0</v>
      </c>
      <c r="BF468" s="11"/>
      <c r="BG468" s="11"/>
      <c r="BH468" s="11"/>
      <c r="BI468" s="11"/>
    </row>
    <row r="469" spans="1:64" x14ac:dyDescent="0.25">
      <c r="A469">
        <v>2019</v>
      </c>
      <c r="B469" t="s">
        <v>119</v>
      </c>
      <c r="C469" t="s">
        <v>35</v>
      </c>
      <c r="D469" s="11">
        <v>21601</v>
      </c>
      <c r="E469" t="s">
        <v>260</v>
      </c>
      <c r="F469" t="s">
        <v>819</v>
      </c>
      <c r="G469" t="s">
        <v>225</v>
      </c>
      <c r="I469" t="s">
        <v>736</v>
      </c>
      <c r="J469">
        <v>2015</v>
      </c>
      <c r="K469">
        <f t="shared" si="135"/>
        <v>4</v>
      </c>
      <c r="L469" t="s">
        <v>738</v>
      </c>
      <c r="M469" t="s">
        <v>738</v>
      </c>
      <c r="N469" t="s">
        <v>746</v>
      </c>
      <c r="AL469" s="11"/>
      <c r="AM469" s="11"/>
      <c r="AN469" s="11">
        <f t="shared" si="134"/>
        <v>0</v>
      </c>
      <c r="BF469" s="11"/>
      <c r="BG469" s="11"/>
      <c r="BH469" s="11"/>
      <c r="BI469" s="11"/>
    </row>
    <row r="470" spans="1:64" x14ac:dyDescent="0.25">
      <c r="A470">
        <v>2019</v>
      </c>
      <c r="B470" t="s">
        <v>138</v>
      </c>
      <c r="C470" t="s">
        <v>223</v>
      </c>
      <c r="D470" s="11">
        <v>34234</v>
      </c>
      <c r="E470" t="s">
        <v>260</v>
      </c>
      <c r="F470" t="s">
        <v>819</v>
      </c>
      <c r="G470" t="s">
        <v>224</v>
      </c>
      <c r="I470" t="s">
        <v>224</v>
      </c>
      <c r="J470">
        <v>2015</v>
      </c>
      <c r="K470">
        <f t="shared" si="135"/>
        <v>4</v>
      </c>
      <c r="L470" t="s">
        <v>738</v>
      </c>
      <c r="M470" t="s">
        <v>738</v>
      </c>
      <c r="N470" t="s">
        <v>745</v>
      </c>
      <c r="O470" s="2">
        <v>11354</v>
      </c>
      <c r="P470" s="2">
        <v>12340</v>
      </c>
      <c r="S470" s="5">
        <f>SUM(T470:AJ470)</f>
        <v>100</v>
      </c>
      <c r="T470" s="11">
        <v>100</v>
      </c>
      <c r="U470" s="11">
        <v>0</v>
      </c>
      <c r="V470" s="11">
        <v>0</v>
      </c>
      <c r="W470" s="11">
        <v>0</v>
      </c>
      <c r="X470" s="11">
        <v>0</v>
      </c>
      <c r="Y470" s="11">
        <v>0</v>
      </c>
      <c r="Z470" s="11">
        <v>0</v>
      </c>
      <c r="AA470" s="11">
        <v>0</v>
      </c>
      <c r="AB470" s="11">
        <v>0</v>
      </c>
      <c r="AC470" s="11">
        <v>0</v>
      </c>
      <c r="AD470" s="11">
        <v>0</v>
      </c>
      <c r="AE470" s="11">
        <v>0</v>
      </c>
      <c r="AF470" s="11">
        <v>0</v>
      </c>
      <c r="AG470" s="11">
        <v>0</v>
      </c>
      <c r="AH470" s="11">
        <v>0</v>
      </c>
      <c r="AI470" s="11"/>
      <c r="AJ470" s="11">
        <v>0</v>
      </c>
      <c r="AL470" s="11">
        <f>V470+W470</f>
        <v>0</v>
      </c>
      <c r="AM470" s="11">
        <f>SUM(Z470:AF470)+AH470+AJ470</f>
        <v>0</v>
      </c>
      <c r="AN470" s="11">
        <f t="shared" si="134"/>
        <v>0</v>
      </c>
      <c r="BF470" s="11"/>
      <c r="BG470" s="11"/>
      <c r="BH470" s="11"/>
      <c r="BI470" s="11"/>
    </row>
    <row r="471" spans="1:64" x14ac:dyDescent="0.25">
      <c r="A471">
        <v>2019</v>
      </c>
      <c r="B471" t="s">
        <v>105</v>
      </c>
      <c r="C471" t="s">
        <v>60</v>
      </c>
      <c r="D471" s="11">
        <v>29609</v>
      </c>
      <c r="E471" t="s">
        <v>260</v>
      </c>
      <c r="F471" t="s">
        <v>819</v>
      </c>
      <c r="G471" t="s">
        <v>224</v>
      </c>
      <c r="I471" t="s">
        <v>224</v>
      </c>
      <c r="J471">
        <v>2015</v>
      </c>
      <c r="K471">
        <f t="shared" si="135"/>
        <v>4</v>
      </c>
      <c r="L471" t="s">
        <v>738</v>
      </c>
      <c r="M471" t="s">
        <v>738</v>
      </c>
      <c r="N471" t="s">
        <v>242</v>
      </c>
      <c r="AL471" s="11"/>
      <c r="AM471" s="11"/>
      <c r="AN471" s="11">
        <f t="shared" si="134"/>
        <v>0</v>
      </c>
      <c r="BF471" s="11"/>
      <c r="BG471" s="11"/>
      <c r="BH471" s="11"/>
      <c r="BI471" s="11"/>
    </row>
    <row r="472" spans="1:64" x14ac:dyDescent="0.25">
      <c r="A472">
        <v>2019</v>
      </c>
      <c r="B472" t="s">
        <v>123</v>
      </c>
      <c r="C472" t="s">
        <v>96</v>
      </c>
      <c r="D472" s="11">
        <v>57213</v>
      </c>
      <c r="E472" t="s">
        <v>255</v>
      </c>
      <c r="F472" t="s">
        <v>816</v>
      </c>
      <c r="G472" t="s">
        <v>230</v>
      </c>
      <c r="I472" t="s">
        <v>736</v>
      </c>
      <c r="J472">
        <v>2016</v>
      </c>
      <c r="K472">
        <f t="shared" si="135"/>
        <v>3</v>
      </c>
      <c r="L472" t="s">
        <v>738</v>
      </c>
      <c r="M472" t="s">
        <v>738</v>
      </c>
      <c r="N472" t="s">
        <v>744</v>
      </c>
      <c r="AL472" s="11"/>
      <c r="AM472" s="11"/>
      <c r="AN472" s="11">
        <f t="shared" si="134"/>
        <v>0</v>
      </c>
      <c r="BF472" s="11"/>
      <c r="BG472" s="11"/>
      <c r="BH472" s="11"/>
      <c r="BI472" s="11"/>
    </row>
    <row r="473" spans="1:64" x14ac:dyDescent="0.25">
      <c r="A473">
        <v>2019</v>
      </c>
      <c r="B473" t="s">
        <v>124</v>
      </c>
      <c r="C473" t="s">
        <v>19</v>
      </c>
      <c r="D473" s="11">
        <v>55113</v>
      </c>
      <c r="E473" t="s">
        <v>255</v>
      </c>
      <c r="F473" t="s">
        <v>816</v>
      </c>
      <c r="G473" t="s">
        <v>224</v>
      </c>
      <c r="I473" t="s">
        <v>224</v>
      </c>
      <c r="J473">
        <v>2014</v>
      </c>
      <c r="K473">
        <f t="shared" si="135"/>
        <v>5</v>
      </c>
      <c r="L473" t="s">
        <v>738</v>
      </c>
      <c r="M473" t="s">
        <v>738</v>
      </c>
      <c r="N473" t="s">
        <v>746</v>
      </c>
      <c r="AL473" s="11"/>
      <c r="AM473" s="11"/>
      <c r="AN473" s="11">
        <f t="shared" si="134"/>
        <v>0</v>
      </c>
      <c r="BF473" s="11"/>
      <c r="BG473" s="11"/>
      <c r="BH473" s="11"/>
      <c r="BI473" s="11"/>
    </row>
    <row r="474" spans="1:64" x14ac:dyDescent="0.25">
      <c r="A474">
        <v>2019</v>
      </c>
      <c r="B474" t="s">
        <v>118</v>
      </c>
      <c r="C474" t="s">
        <v>19</v>
      </c>
      <c r="D474" s="11">
        <v>56001</v>
      </c>
      <c r="E474" t="s">
        <v>255</v>
      </c>
      <c r="F474" t="s">
        <v>816</v>
      </c>
      <c r="G474" t="s">
        <v>224</v>
      </c>
      <c r="I474" t="s">
        <v>224</v>
      </c>
      <c r="J474">
        <v>2014</v>
      </c>
      <c r="K474">
        <f t="shared" si="135"/>
        <v>5</v>
      </c>
      <c r="L474" t="s">
        <v>738</v>
      </c>
      <c r="M474" t="s">
        <v>738</v>
      </c>
      <c r="N474" t="s">
        <v>746</v>
      </c>
      <c r="AL474" s="11"/>
      <c r="AM474" s="11"/>
      <c r="AN474" s="11">
        <f t="shared" si="134"/>
        <v>0</v>
      </c>
      <c r="BF474" s="11"/>
      <c r="BG474" s="11"/>
      <c r="BH474" s="11"/>
      <c r="BI474" s="11"/>
    </row>
    <row r="475" spans="1:64" x14ac:dyDescent="0.25">
      <c r="A475">
        <v>2019</v>
      </c>
      <c r="B475" t="s">
        <v>115</v>
      </c>
      <c r="C475" t="s">
        <v>215</v>
      </c>
      <c r="D475" s="11">
        <v>71302</v>
      </c>
      <c r="E475" t="s">
        <v>256</v>
      </c>
      <c r="F475" t="s">
        <v>819</v>
      </c>
      <c r="G475" t="s">
        <v>227</v>
      </c>
      <c r="I475" t="s">
        <v>733</v>
      </c>
      <c r="J475">
        <v>2014</v>
      </c>
      <c r="K475">
        <f t="shared" si="135"/>
        <v>5</v>
      </c>
      <c r="L475" t="s">
        <v>738</v>
      </c>
      <c r="M475" t="s">
        <v>738</v>
      </c>
      <c r="N475" t="s">
        <v>746</v>
      </c>
      <c r="AL475" s="11"/>
      <c r="AM475" s="11"/>
      <c r="AN475" s="11">
        <f t="shared" si="134"/>
        <v>0</v>
      </c>
      <c r="BF475" s="11"/>
      <c r="BG475" s="11"/>
      <c r="BH475" s="11"/>
      <c r="BI475" s="11"/>
    </row>
    <row r="476" spans="1:64" x14ac:dyDescent="0.25">
      <c r="A476">
        <v>2019</v>
      </c>
      <c r="B476" t="s">
        <v>212</v>
      </c>
      <c r="C476" t="s">
        <v>21</v>
      </c>
      <c r="D476" s="11">
        <v>27703</v>
      </c>
      <c r="E476" t="s">
        <v>260</v>
      </c>
      <c r="F476" t="s">
        <v>819</v>
      </c>
      <c r="G476" t="s">
        <v>226</v>
      </c>
      <c r="I476" t="s">
        <v>736</v>
      </c>
      <c r="J476">
        <v>2010</v>
      </c>
      <c r="K476">
        <f t="shared" si="135"/>
        <v>9</v>
      </c>
      <c r="L476" t="s">
        <v>739</v>
      </c>
      <c r="M476" t="s">
        <v>739</v>
      </c>
      <c r="N476" t="s">
        <v>744</v>
      </c>
      <c r="O476" s="2">
        <v>1988500</v>
      </c>
      <c r="P476" s="2">
        <v>1838384</v>
      </c>
      <c r="Q476" s="2">
        <v>1823426</v>
      </c>
      <c r="R476" s="3">
        <f>Q476/O476</f>
        <v>0.91698566758863465</v>
      </c>
      <c r="S476" s="5">
        <f t="shared" ref="S476:S492" si="137">SUM(T476:AJ476)</f>
        <v>100</v>
      </c>
      <c r="T476" s="11">
        <v>0</v>
      </c>
      <c r="U476" s="11">
        <v>0</v>
      </c>
      <c r="V476" s="11">
        <v>100</v>
      </c>
      <c r="W476" s="11">
        <v>0</v>
      </c>
      <c r="X476" s="11">
        <v>0</v>
      </c>
      <c r="Y476" s="11">
        <v>0</v>
      </c>
      <c r="Z476" s="11">
        <v>0</v>
      </c>
      <c r="AA476" s="11">
        <v>0</v>
      </c>
      <c r="AB476" s="11">
        <v>0</v>
      </c>
      <c r="AC476" s="11">
        <v>0</v>
      </c>
      <c r="AD476" s="11">
        <v>0</v>
      </c>
      <c r="AE476" s="11">
        <v>0</v>
      </c>
      <c r="AF476" s="11">
        <v>0</v>
      </c>
      <c r="AG476" s="11">
        <v>0</v>
      </c>
      <c r="AH476" s="11">
        <v>0</v>
      </c>
      <c r="AI476" s="11">
        <v>0</v>
      </c>
      <c r="AJ476" s="11">
        <v>0</v>
      </c>
      <c r="AL476" s="11">
        <f t="shared" ref="AL476:AL492" si="138">V476+W476</f>
        <v>100</v>
      </c>
      <c r="AM476" s="11">
        <f t="shared" ref="AM476:AM492" si="139">SUM(Z476:AF476)+AH476+AJ476</f>
        <v>0</v>
      </c>
      <c r="AN476" s="11">
        <f t="shared" si="134"/>
        <v>100.00000000000001</v>
      </c>
      <c r="AO476" s="9">
        <v>1.8491784088634364</v>
      </c>
      <c r="AP476" s="9">
        <v>0</v>
      </c>
      <c r="AQ476" s="9">
        <v>29.285230941957717</v>
      </c>
      <c r="AR476" s="9">
        <v>67.039421578951959</v>
      </c>
      <c r="AS476" s="9">
        <v>0</v>
      </c>
      <c r="AT476" s="9">
        <v>0</v>
      </c>
      <c r="AU476" s="9">
        <v>0</v>
      </c>
      <c r="AV476" s="9">
        <v>1.4590531684348862</v>
      </c>
      <c r="AW476" s="9">
        <v>0</v>
      </c>
      <c r="AX476" s="9">
        <v>0.36711590179200865</v>
      </c>
      <c r="AY476" s="9">
        <v>0</v>
      </c>
      <c r="AZ476" s="9">
        <v>0</v>
      </c>
      <c r="BA476" s="9">
        <v>0</v>
      </c>
      <c r="BB476" s="9">
        <v>0</v>
      </c>
      <c r="BC476" s="9"/>
      <c r="BD476" s="9">
        <v>0</v>
      </c>
      <c r="BF476" s="11">
        <f t="shared" ref="BF476:BF492" si="140">SUM(AP476:AQ476)</f>
        <v>29.285230941957717</v>
      </c>
      <c r="BG476" s="11">
        <f t="shared" ref="BG476:BG492" si="141">SUM(AS476:AT476)</f>
        <v>0</v>
      </c>
      <c r="BH476" s="11">
        <f t="shared" ref="BH476:BH492" si="142">SUM(AV476:BA476)</f>
        <v>1.8261690702268949</v>
      </c>
      <c r="BI476" s="11">
        <f t="shared" ref="BI476:BI492" si="143">SUM(BB476+BD476)</f>
        <v>0</v>
      </c>
      <c r="BK476" s="4">
        <v>0</v>
      </c>
      <c r="BL476" t="s">
        <v>587</v>
      </c>
    </row>
    <row r="477" spans="1:64" x14ac:dyDescent="0.25">
      <c r="A477">
        <v>2019</v>
      </c>
      <c r="B477" t="s">
        <v>204</v>
      </c>
      <c r="C477" t="s">
        <v>59</v>
      </c>
      <c r="D477" s="11">
        <v>54665</v>
      </c>
      <c r="E477" t="s">
        <v>257</v>
      </c>
      <c r="F477" t="s">
        <v>816</v>
      </c>
      <c r="G477" t="s">
        <v>234</v>
      </c>
      <c r="I477" t="s">
        <v>733</v>
      </c>
      <c r="J477">
        <v>2010</v>
      </c>
      <c r="K477">
        <f t="shared" si="135"/>
        <v>9</v>
      </c>
      <c r="L477" t="s">
        <v>739</v>
      </c>
      <c r="M477" t="s">
        <v>739</v>
      </c>
      <c r="N477" t="s">
        <v>744</v>
      </c>
      <c r="O477" s="2">
        <v>611000</v>
      </c>
      <c r="P477" s="2">
        <v>629500</v>
      </c>
      <c r="S477" s="5">
        <f t="shared" si="137"/>
        <v>100.00000000000001</v>
      </c>
      <c r="T477" s="11">
        <v>52.263701350278005</v>
      </c>
      <c r="U477" s="11">
        <v>28.594122319301036</v>
      </c>
      <c r="V477" s="11">
        <v>2.0651310563939633</v>
      </c>
      <c r="W477" s="11">
        <v>0</v>
      </c>
      <c r="X477" s="11">
        <v>5.5599682287529779</v>
      </c>
      <c r="Y477" s="11">
        <v>0.31771247021445592</v>
      </c>
      <c r="Z477" s="11">
        <v>7.9428117553613981E-2</v>
      </c>
      <c r="AA477" s="11">
        <v>0</v>
      </c>
      <c r="AB477" s="11">
        <v>0.31771247021445592</v>
      </c>
      <c r="AC477" s="11">
        <v>6.0365369340746629</v>
      </c>
      <c r="AD477" s="11">
        <v>0</v>
      </c>
      <c r="AE477" s="11">
        <v>0</v>
      </c>
      <c r="AF477" s="11">
        <v>4.7656870532168387</v>
      </c>
      <c r="AG477" s="11"/>
      <c r="AH477" s="11">
        <v>0</v>
      </c>
      <c r="AI477" s="11">
        <v>0</v>
      </c>
      <c r="AJ477" s="11">
        <v>0</v>
      </c>
      <c r="AL477" s="11">
        <f t="shared" si="138"/>
        <v>2.0651310563939633</v>
      </c>
      <c r="AM477" s="11">
        <f t="shared" si="139"/>
        <v>11.199364575059573</v>
      </c>
      <c r="AN477" s="11">
        <f t="shared" si="134"/>
        <v>100</v>
      </c>
      <c r="AO477" s="9">
        <v>0</v>
      </c>
      <c r="AP477" s="9">
        <v>0</v>
      </c>
      <c r="AQ477" s="9">
        <v>0</v>
      </c>
      <c r="AR477" s="9">
        <v>0</v>
      </c>
      <c r="AS477" s="9">
        <v>100</v>
      </c>
      <c r="AT477" s="9">
        <v>0</v>
      </c>
      <c r="AU477" s="9">
        <v>0</v>
      </c>
      <c r="AV477" s="9">
        <v>0</v>
      </c>
      <c r="AW477" s="9">
        <v>0</v>
      </c>
      <c r="AX477" s="9">
        <v>0</v>
      </c>
      <c r="AY477" s="9">
        <v>0</v>
      </c>
      <c r="AZ477" s="9">
        <v>0</v>
      </c>
      <c r="BA477" s="9">
        <v>0</v>
      </c>
      <c r="BB477" s="9">
        <v>0</v>
      </c>
      <c r="BC477" s="9"/>
      <c r="BD477" s="9">
        <v>0</v>
      </c>
      <c r="BF477" s="11">
        <f t="shared" si="140"/>
        <v>0</v>
      </c>
      <c r="BG477" s="11">
        <f t="shared" si="141"/>
        <v>100</v>
      </c>
      <c r="BH477" s="11">
        <f t="shared" si="142"/>
        <v>0</v>
      </c>
      <c r="BI477" s="11">
        <f t="shared" si="143"/>
        <v>0</v>
      </c>
      <c r="BL477" t="s">
        <v>587</v>
      </c>
    </row>
    <row r="478" spans="1:64" x14ac:dyDescent="0.25">
      <c r="A478">
        <v>2019</v>
      </c>
      <c r="B478" t="s">
        <v>181</v>
      </c>
      <c r="C478" t="s">
        <v>28</v>
      </c>
      <c r="D478" s="11">
        <v>60642</v>
      </c>
      <c r="E478" t="s">
        <v>257</v>
      </c>
      <c r="F478" t="s">
        <v>816</v>
      </c>
      <c r="G478" t="s">
        <v>230</v>
      </c>
      <c r="I478" t="s">
        <v>736</v>
      </c>
      <c r="J478">
        <v>2012</v>
      </c>
      <c r="K478">
        <f t="shared" si="135"/>
        <v>7</v>
      </c>
      <c r="L478" t="s">
        <v>739</v>
      </c>
      <c r="M478" t="s">
        <v>739</v>
      </c>
      <c r="N478" t="s">
        <v>744</v>
      </c>
      <c r="O478" s="2">
        <v>11500000</v>
      </c>
      <c r="P478" s="2">
        <v>11500000</v>
      </c>
      <c r="Q478" s="2">
        <v>11700000</v>
      </c>
      <c r="R478" s="3">
        <f t="shared" ref="R478:R487" si="144">Q478/O478</f>
        <v>1.017391304347826</v>
      </c>
      <c r="S478" s="5">
        <f t="shared" si="137"/>
        <v>100</v>
      </c>
      <c r="T478" s="11">
        <v>45.729512893484902</v>
      </c>
      <c r="U478" s="11">
        <v>4.1009618580137532</v>
      </c>
      <c r="V478" s="11">
        <v>32.896378164289573</v>
      </c>
      <c r="W478" s="11">
        <v>0</v>
      </c>
      <c r="X478" s="11">
        <v>7.6813187720225775</v>
      </c>
      <c r="Y478" s="11">
        <v>3.9744315454327057</v>
      </c>
      <c r="Z478" s="11">
        <v>1.8252581889996042</v>
      </c>
      <c r="AA478" s="11">
        <v>2.4762163761311857</v>
      </c>
      <c r="AB478" s="11">
        <v>0.21721196281852506</v>
      </c>
      <c r="AC478" s="11">
        <v>0.13032717769111504</v>
      </c>
      <c r="AD478" s="11">
        <v>0.96838306111606109</v>
      </c>
      <c r="AE478" s="11">
        <v>0</v>
      </c>
      <c r="AF478" s="11">
        <v>0</v>
      </c>
      <c r="AG478" s="11">
        <v>0</v>
      </c>
      <c r="AH478" s="11">
        <v>0</v>
      </c>
      <c r="AI478" s="11">
        <v>0</v>
      </c>
      <c r="AJ478" s="11">
        <v>0</v>
      </c>
      <c r="AL478" s="11">
        <f t="shared" si="138"/>
        <v>32.896378164289573</v>
      </c>
      <c r="AM478" s="11">
        <f t="shared" si="139"/>
        <v>5.6173967667564915</v>
      </c>
      <c r="AN478" s="11">
        <f t="shared" si="134"/>
        <v>100</v>
      </c>
      <c r="AO478" s="11">
        <v>12</v>
      </c>
      <c r="AP478" s="11">
        <v>0</v>
      </c>
      <c r="AQ478" s="11">
        <v>0</v>
      </c>
      <c r="AR478" s="11">
        <v>3</v>
      </c>
      <c r="AS478" s="11">
        <v>0</v>
      </c>
      <c r="AT478" s="11" t="s">
        <v>243</v>
      </c>
      <c r="AV478" s="11">
        <v>0</v>
      </c>
      <c r="AX478" s="11">
        <v>0</v>
      </c>
      <c r="BA478" s="11" t="s">
        <v>243</v>
      </c>
      <c r="BD478" s="11">
        <v>85</v>
      </c>
      <c r="BE478" t="s">
        <v>787</v>
      </c>
      <c r="BF478" s="11">
        <f t="shared" si="140"/>
        <v>0</v>
      </c>
      <c r="BG478" s="11">
        <f t="shared" si="141"/>
        <v>0</v>
      </c>
      <c r="BH478" s="11">
        <f t="shared" si="142"/>
        <v>0</v>
      </c>
      <c r="BI478" s="11">
        <f t="shared" si="143"/>
        <v>85</v>
      </c>
      <c r="BK478" s="4">
        <v>0</v>
      </c>
      <c r="BL478" t="s">
        <v>588</v>
      </c>
    </row>
    <row r="479" spans="1:64" x14ac:dyDescent="0.25">
      <c r="A479">
        <v>2019</v>
      </c>
      <c r="B479" t="s">
        <v>177</v>
      </c>
      <c r="C479" t="s">
        <v>59</v>
      </c>
      <c r="D479" s="11">
        <v>53703</v>
      </c>
      <c r="E479" t="s">
        <v>257</v>
      </c>
      <c r="F479" t="s">
        <v>816</v>
      </c>
      <c r="G479" t="s">
        <v>227</v>
      </c>
      <c r="I479" t="s">
        <v>733</v>
      </c>
      <c r="J479">
        <v>2013</v>
      </c>
      <c r="K479">
        <f t="shared" si="135"/>
        <v>6</v>
      </c>
      <c r="L479" t="s">
        <v>739</v>
      </c>
      <c r="M479" t="s">
        <v>739</v>
      </c>
      <c r="N479" t="s">
        <v>744</v>
      </c>
      <c r="O479" s="2">
        <v>3155000</v>
      </c>
      <c r="P479" s="2">
        <v>2700000</v>
      </c>
      <c r="Q479" s="2">
        <v>368000</v>
      </c>
      <c r="R479" s="3">
        <f t="shared" si="144"/>
        <v>0.11664025356576863</v>
      </c>
      <c r="S479" s="5">
        <f t="shared" si="137"/>
        <v>100</v>
      </c>
      <c r="T479" s="11">
        <v>96.370370370370367</v>
      </c>
      <c r="U479" s="11">
        <v>3.5555555555555554</v>
      </c>
      <c r="V479" s="11">
        <v>0</v>
      </c>
      <c r="W479" s="11">
        <v>0</v>
      </c>
      <c r="X479" s="11">
        <v>0</v>
      </c>
      <c r="Y479" s="11">
        <v>0</v>
      </c>
      <c r="Z479" s="11">
        <v>0</v>
      </c>
      <c r="AA479" s="11">
        <v>0</v>
      </c>
      <c r="AB479" s="11">
        <v>0</v>
      </c>
      <c r="AC479" s="11">
        <v>7.407407407407407E-2</v>
      </c>
      <c r="AD479" s="11">
        <v>0</v>
      </c>
      <c r="AE479" s="11">
        <v>0</v>
      </c>
      <c r="AF479" s="11">
        <v>0</v>
      </c>
      <c r="AG479" s="11">
        <v>0</v>
      </c>
      <c r="AH479" s="11">
        <v>0</v>
      </c>
      <c r="AI479" s="11">
        <v>0</v>
      </c>
      <c r="AJ479" s="11">
        <v>0</v>
      </c>
      <c r="AL479" s="11">
        <f t="shared" si="138"/>
        <v>0</v>
      </c>
      <c r="AM479" s="11">
        <f t="shared" si="139"/>
        <v>7.407407407407407E-2</v>
      </c>
      <c r="AN479" s="11">
        <f t="shared" si="134"/>
        <v>100</v>
      </c>
      <c r="AP479" s="11">
        <v>9</v>
      </c>
      <c r="AQ479" s="11">
        <v>4</v>
      </c>
      <c r="AS479" s="11">
        <v>0</v>
      </c>
      <c r="AT479" s="11" t="s">
        <v>243</v>
      </c>
      <c r="AV479" s="11">
        <v>0</v>
      </c>
      <c r="BA479" s="11" t="s">
        <v>243</v>
      </c>
      <c r="BB479" s="11">
        <v>2</v>
      </c>
      <c r="BC479" t="s">
        <v>250</v>
      </c>
      <c r="BD479" s="11">
        <v>85</v>
      </c>
      <c r="BE479" t="s">
        <v>787</v>
      </c>
      <c r="BF479" s="11">
        <f t="shared" si="140"/>
        <v>13</v>
      </c>
      <c r="BG479" s="11">
        <f t="shared" si="141"/>
        <v>0</v>
      </c>
      <c r="BH479" s="11">
        <f t="shared" si="142"/>
        <v>0</v>
      </c>
      <c r="BI479" s="11">
        <f t="shared" si="143"/>
        <v>87</v>
      </c>
      <c r="BK479" s="4">
        <v>0</v>
      </c>
      <c r="BL479" t="s">
        <v>587</v>
      </c>
    </row>
    <row r="480" spans="1:64" x14ac:dyDescent="0.25">
      <c r="A480">
        <v>2019</v>
      </c>
      <c r="B480" t="s">
        <v>209</v>
      </c>
      <c r="C480" t="s">
        <v>78</v>
      </c>
      <c r="D480" s="11">
        <v>46035</v>
      </c>
      <c r="E480" t="s">
        <v>257</v>
      </c>
      <c r="F480" t="s">
        <v>816</v>
      </c>
      <c r="G480" t="s">
        <v>226</v>
      </c>
      <c r="I480" t="s">
        <v>736</v>
      </c>
      <c r="J480">
        <v>2009</v>
      </c>
      <c r="K480">
        <f t="shared" si="135"/>
        <v>10</v>
      </c>
      <c r="L480" t="s">
        <v>739</v>
      </c>
      <c r="M480" t="s">
        <v>739</v>
      </c>
      <c r="N480" t="s">
        <v>242</v>
      </c>
      <c r="O480" s="2">
        <v>1438150</v>
      </c>
      <c r="P480" s="2">
        <v>294155</v>
      </c>
      <c r="Q480" s="2">
        <v>1353073</v>
      </c>
      <c r="R480" s="3">
        <f t="shared" si="144"/>
        <v>0.94084274936550427</v>
      </c>
      <c r="S480" s="5">
        <f t="shared" si="137"/>
        <v>100.00000000000003</v>
      </c>
      <c r="T480" s="11">
        <v>0.16997841274158182</v>
      </c>
      <c r="U480" s="11">
        <v>0.16997841274158182</v>
      </c>
      <c r="V480" s="11">
        <v>97.232751440567043</v>
      </c>
      <c r="W480" s="11">
        <v>0</v>
      </c>
      <c r="X480" s="11">
        <v>0.40794819057979637</v>
      </c>
      <c r="Y480" s="11">
        <v>0.7954989716306029</v>
      </c>
      <c r="Z480" s="11">
        <v>3.3995682548316364E-2</v>
      </c>
      <c r="AA480" s="11">
        <v>0</v>
      </c>
      <c r="AB480" s="11">
        <v>0.33995682548316364</v>
      </c>
      <c r="AC480" s="11">
        <v>0.67991365096632728</v>
      </c>
      <c r="AD480" s="11">
        <v>0</v>
      </c>
      <c r="AE480" s="11">
        <v>0.16997841274158182</v>
      </c>
      <c r="AF480" s="11">
        <v>0</v>
      </c>
      <c r="AG480" s="11">
        <v>0</v>
      </c>
      <c r="AH480" s="11">
        <v>0</v>
      </c>
      <c r="AI480" s="11">
        <v>0</v>
      </c>
      <c r="AJ480" s="11">
        <v>0</v>
      </c>
      <c r="AL480" s="11">
        <f t="shared" si="138"/>
        <v>97.232751440567043</v>
      </c>
      <c r="AM480" s="11">
        <f t="shared" si="139"/>
        <v>1.2238445717393891</v>
      </c>
      <c r="AN480" s="11">
        <f t="shared" si="134"/>
        <v>100</v>
      </c>
      <c r="AO480" s="11">
        <v>1</v>
      </c>
      <c r="AQ480" s="11">
        <v>0</v>
      </c>
      <c r="AR480" s="11">
        <v>0</v>
      </c>
      <c r="AS480" s="11">
        <v>0</v>
      </c>
      <c r="AT480" s="11" t="s">
        <v>243</v>
      </c>
      <c r="AV480" s="11">
        <v>0</v>
      </c>
      <c r="AW480" s="11">
        <v>2</v>
      </c>
      <c r="AX480" s="11">
        <v>0</v>
      </c>
      <c r="BA480" s="11" t="s">
        <v>243</v>
      </c>
      <c r="BB480" s="11">
        <v>12</v>
      </c>
      <c r="BC480" t="s">
        <v>252</v>
      </c>
      <c r="BD480" s="11">
        <v>85</v>
      </c>
      <c r="BE480" t="s">
        <v>787</v>
      </c>
      <c r="BF480" s="11">
        <f t="shared" si="140"/>
        <v>0</v>
      </c>
      <c r="BG480" s="11">
        <f t="shared" si="141"/>
        <v>0</v>
      </c>
      <c r="BH480" s="11">
        <f t="shared" si="142"/>
        <v>2</v>
      </c>
      <c r="BI480" s="11">
        <f t="shared" si="143"/>
        <v>97</v>
      </c>
      <c r="BK480" s="4">
        <v>0</v>
      </c>
      <c r="BL480" t="s">
        <v>587</v>
      </c>
    </row>
    <row r="481" spans="1:64" x14ac:dyDescent="0.25">
      <c r="A481">
        <v>2019</v>
      </c>
      <c r="B481" t="s">
        <v>194</v>
      </c>
      <c r="C481" t="s">
        <v>40</v>
      </c>
      <c r="D481" s="11">
        <v>48912</v>
      </c>
      <c r="E481" t="s">
        <v>257</v>
      </c>
      <c r="F481" t="s">
        <v>816</v>
      </c>
      <c r="G481" t="s">
        <v>224</v>
      </c>
      <c r="I481" t="s">
        <v>224</v>
      </c>
      <c r="J481">
        <v>2013</v>
      </c>
      <c r="K481">
        <f t="shared" si="135"/>
        <v>6</v>
      </c>
      <c r="L481" t="s">
        <v>739</v>
      </c>
      <c r="M481" t="s">
        <v>739</v>
      </c>
      <c r="N481" t="s">
        <v>745</v>
      </c>
      <c r="O481" s="2">
        <v>200000</v>
      </c>
      <c r="P481" s="2">
        <v>138000</v>
      </c>
      <c r="Q481" s="2">
        <v>205000</v>
      </c>
      <c r="R481" s="3">
        <f t="shared" si="144"/>
        <v>1.0249999999999999</v>
      </c>
      <c r="S481" s="5">
        <f t="shared" si="137"/>
        <v>99.999999999999986</v>
      </c>
      <c r="T481" s="11">
        <v>79.814492753623185</v>
      </c>
      <c r="U481" s="11">
        <v>0</v>
      </c>
      <c r="V481" s="11">
        <v>8.8405797101449277</v>
      </c>
      <c r="W481" s="11">
        <v>0</v>
      </c>
      <c r="X481" s="11">
        <v>2.402173913043478</v>
      </c>
      <c r="Y481" s="11">
        <v>4.2572463768115947</v>
      </c>
      <c r="Z481" s="11">
        <v>0.36231884057971014</v>
      </c>
      <c r="AA481" s="11">
        <v>2.7173913043478262</v>
      </c>
      <c r="AB481" s="11">
        <v>0.59130434782608698</v>
      </c>
      <c r="AC481" s="11">
        <v>1.0144927536231882</v>
      </c>
      <c r="AD481" s="11">
        <v>0</v>
      </c>
      <c r="AE481" s="11">
        <v>0</v>
      </c>
      <c r="AF481" s="11">
        <v>0</v>
      </c>
      <c r="AG481" s="11">
        <v>0</v>
      </c>
      <c r="AH481" s="11">
        <v>0</v>
      </c>
      <c r="AI481" s="11">
        <v>0</v>
      </c>
      <c r="AJ481" s="11">
        <v>0</v>
      </c>
      <c r="AL481" s="11">
        <f t="shared" si="138"/>
        <v>8.8405797101449277</v>
      </c>
      <c r="AM481" s="11">
        <f t="shared" si="139"/>
        <v>4.6855072463768117</v>
      </c>
      <c r="AN481" s="11">
        <f t="shared" si="134"/>
        <v>100</v>
      </c>
      <c r="AO481" s="11">
        <v>10</v>
      </c>
      <c r="AR481" s="11">
        <v>0</v>
      </c>
      <c r="AS481" s="11">
        <v>0</v>
      </c>
      <c r="AT481" s="11" t="s">
        <v>243</v>
      </c>
      <c r="AU481" s="11">
        <v>0</v>
      </c>
      <c r="AV481" s="11">
        <v>6</v>
      </c>
      <c r="AW481" s="11">
        <v>4</v>
      </c>
      <c r="BA481" s="11" t="s">
        <v>243</v>
      </c>
      <c r="BB481" s="11">
        <v>0</v>
      </c>
      <c r="BD481" s="11">
        <v>80</v>
      </c>
      <c r="BE481" t="s">
        <v>787</v>
      </c>
      <c r="BF481" s="11">
        <f t="shared" si="140"/>
        <v>0</v>
      </c>
      <c r="BG481" s="11">
        <f t="shared" si="141"/>
        <v>0</v>
      </c>
      <c r="BH481" s="11">
        <f t="shared" si="142"/>
        <v>10</v>
      </c>
      <c r="BI481" s="11">
        <f t="shared" si="143"/>
        <v>80</v>
      </c>
      <c r="BJ481" t="s">
        <v>747</v>
      </c>
      <c r="BK481" s="4">
        <v>2000</v>
      </c>
      <c r="BL481" t="s">
        <v>587</v>
      </c>
    </row>
    <row r="482" spans="1:64" x14ac:dyDescent="0.25">
      <c r="A482">
        <v>2019</v>
      </c>
      <c r="B482" t="s">
        <v>200</v>
      </c>
      <c r="C482" t="s">
        <v>28</v>
      </c>
      <c r="D482" s="11">
        <v>62442</v>
      </c>
      <c r="E482" t="s">
        <v>257</v>
      </c>
      <c r="F482" t="s">
        <v>816</v>
      </c>
      <c r="G482" t="s">
        <v>242</v>
      </c>
      <c r="H482" t="s">
        <v>238</v>
      </c>
      <c r="I482" t="s">
        <v>242</v>
      </c>
      <c r="J482">
        <v>2012</v>
      </c>
      <c r="K482">
        <f t="shared" si="135"/>
        <v>7</v>
      </c>
      <c r="L482" t="s">
        <v>739</v>
      </c>
      <c r="M482" t="s">
        <v>739</v>
      </c>
      <c r="N482" t="s">
        <v>746</v>
      </c>
      <c r="O482" s="2">
        <v>12500</v>
      </c>
      <c r="P482" s="2">
        <v>12500</v>
      </c>
      <c r="Q482" s="2">
        <v>11500</v>
      </c>
      <c r="R482" s="3">
        <f t="shared" si="144"/>
        <v>0.92</v>
      </c>
      <c r="S482" s="5">
        <f t="shared" si="137"/>
        <v>100</v>
      </c>
      <c r="T482" s="11">
        <v>8</v>
      </c>
      <c r="U482" s="11">
        <v>0</v>
      </c>
      <c r="V482" s="11">
        <v>0</v>
      </c>
      <c r="W482" s="11">
        <v>0</v>
      </c>
      <c r="X482" s="11">
        <v>0</v>
      </c>
      <c r="Y482" s="11">
        <v>0</v>
      </c>
      <c r="Z482" s="11">
        <v>0</v>
      </c>
      <c r="AA482" s="11">
        <v>0</v>
      </c>
      <c r="AB482" s="11">
        <v>0</v>
      </c>
      <c r="AC482" s="11">
        <v>0</v>
      </c>
      <c r="AD482" s="11">
        <v>0</v>
      </c>
      <c r="AE482" s="11">
        <v>0</v>
      </c>
      <c r="AF482" s="11">
        <v>92</v>
      </c>
      <c r="AG482" s="11"/>
      <c r="AH482" s="11">
        <v>0</v>
      </c>
      <c r="AI482" s="11">
        <v>0</v>
      </c>
      <c r="AJ482" s="11">
        <v>0</v>
      </c>
      <c r="AL482" s="11">
        <f t="shared" si="138"/>
        <v>0</v>
      </c>
      <c r="AM482" s="11">
        <f t="shared" si="139"/>
        <v>92</v>
      </c>
      <c r="AN482" s="11">
        <f t="shared" si="134"/>
        <v>100</v>
      </c>
      <c r="AO482" s="11">
        <v>95</v>
      </c>
      <c r="AT482" s="11" t="s">
        <v>243</v>
      </c>
      <c r="AV482" s="11">
        <v>0</v>
      </c>
      <c r="BA482" s="11" t="s">
        <v>243</v>
      </c>
      <c r="BD482" s="11">
        <v>5</v>
      </c>
      <c r="BE482" t="s">
        <v>787</v>
      </c>
      <c r="BF482" s="11">
        <f t="shared" si="140"/>
        <v>0</v>
      </c>
      <c r="BG482" s="11">
        <f t="shared" si="141"/>
        <v>0</v>
      </c>
      <c r="BH482" s="11">
        <f t="shared" si="142"/>
        <v>0</v>
      </c>
      <c r="BI482" s="11">
        <f t="shared" si="143"/>
        <v>5</v>
      </c>
      <c r="BL482" t="s">
        <v>586</v>
      </c>
    </row>
    <row r="483" spans="1:64" x14ac:dyDescent="0.25">
      <c r="A483">
        <v>2019</v>
      </c>
      <c r="B483" t="s">
        <v>170</v>
      </c>
      <c r="C483" t="s">
        <v>65</v>
      </c>
      <c r="D483" s="11">
        <v>12015</v>
      </c>
      <c r="E483" t="s">
        <v>261</v>
      </c>
      <c r="F483" t="s">
        <v>817</v>
      </c>
      <c r="G483" t="s">
        <v>230</v>
      </c>
      <c r="I483" t="s">
        <v>736</v>
      </c>
      <c r="J483">
        <v>2011</v>
      </c>
      <c r="K483">
        <f t="shared" si="135"/>
        <v>8</v>
      </c>
      <c r="L483" t="s">
        <v>739</v>
      </c>
      <c r="M483" t="s">
        <v>739</v>
      </c>
      <c r="N483" t="s">
        <v>745</v>
      </c>
      <c r="O483" s="2">
        <v>3000000</v>
      </c>
      <c r="P483" s="2">
        <v>3000000</v>
      </c>
      <c r="Q483" s="2">
        <v>3000000</v>
      </c>
      <c r="R483" s="3">
        <f t="shared" si="144"/>
        <v>1</v>
      </c>
      <c r="S483" s="5">
        <f t="shared" si="137"/>
        <v>100</v>
      </c>
      <c r="T483" s="11">
        <v>83.333333333333343</v>
      </c>
      <c r="U483" s="11">
        <v>0</v>
      </c>
      <c r="V483" s="11">
        <v>3.3333333333333335</v>
      </c>
      <c r="W483" s="11">
        <v>0</v>
      </c>
      <c r="X483" s="11">
        <v>3.3333333333333335</v>
      </c>
      <c r="Y483" s="11">
        <v>1.6666666666666667</v>
      </c>
      <c r="Z483" s="11">
        <v>0</v>
      </c>
      <c r="AA483" s="11">
        <v>3.3333333333333335</v>
      </c>
      <c r="AB483" s="11">
        <v>0</v>
      </c>
      <c r="AC483" s="11">
        <v>5</v>
      </c>
      <c r="AD483" s="11">
        <v>0</v>
      </c>
      <c r="AE483" s="11">
        <v>0</v>
      </c>
      <c r="AF483" s="11">
        <v>0</v>
      </c>
      <c r="AG483" s="11">
        <v>0</v>
      </c>
      <c r="AH483" s="11">
        <v>0</v>
      </c>
      <c r="AI483" s="11">
        <v>0</v>
      </c>
      <c r="AJ483" s="11">
        <v>0</v>
      </c>
      <c r="AL483" s="11">
        <f t="shared" si="138"/>
        <v>3.3333333333333335</v>
      </c>
      <c r="AM483" s="11">
        <f t="shared" si="139"/>
        <v>8.3333333333333339</v>
      </c>
      <c r="AN483" s="11">
        <f t="shared" si="134"/>
        <v>100</v>
      </c>
      <c r="AO483" s="11">
        <v>2</v>
      </c>
      <c r="AT483" s="11" t="s">
        <v>243</v>
      </c>
      <c r="AV483" s="11">
        <v>0</v>
      </c>
      <c r="BA483" s="11" t="s">
        <v>243</v>
      </c>
      <c r="BD483" s="11">
        <v>98</v>
      </c>
      <c r="BE483" t="s">
        <v>787</v>
      </c>
      <c r="BF483" s="11">
        <f t="shared" si="140"/>
        <v>0</v>
      </c>
      <c r="BG483" s="11">
        <f t="shared" si="141"/>
        <v>0</v>
      </c>
      <c r="BH483" s="11">
        <f t="shared" si="142"/>
        <v>0</v>
      </c>
      <c r="BI483" s="11">
        <f t="shared" si="143"/>
        <v>98</v>
      </c>
      <c r="BL483" t="s">
        <v>587</v>
      </c>
    </row>
    <row r="484" spans="1:64" x14ac:dyDescent="0.25">
      <c r="A484">
        <v>2019</v>
      </c>
      <c r="B484" t="s">
        <v>156</v>
      </c>
      <c r="C484" t="s">
        <v>53</v>
      </c>
      <c r="D484" s="11">
        <v>5487</v>
      </c>
      <c r="E484" t="s">
        <v>258</v>
      </c>
      <c r="F484" t="s">
        <v>817</v>
      </c>
      <c r="G484" t="s">
        <v>224</v>
      </c>
      <c r="I484" t="s">
        <v>224</v>
      </c>
      <c r="J484">
        <v>2009</v>
      </c>
      <c r="K484">
        <f t="shared" si="135"/>
        <v>10</v>
      </c>
      <c r="L484" t="s">
        <v>739</v>
      </c>
      <c r="M484" t="s">
        <v>739</v>
      </c>
      <c r="N484" t="s">
        <v>745</v>
      </c>
      <c r="O484" s="2">
        <v>800000</v>
      </c>
      <c r="P484" s="2">
        <v>800000</v>
      </c>
      <c r="Q484" s="2">
        <v>818000</v>
      </c>
      <c r="R484" s="3">
        <f t="shared" si="144"/>
        <v>1.0225</v>
      </c>
      <c r="S484" s="5">
        <f t="shared" si="137"/>
        <v>100</v>
      </c>
      <c r="T484" s="11">
        <v>68.75</v>
      </c>
      <c r="U484" s="11">
        <v>11.375</v>
      </c>
      <c r="V484" s="11">
        <v>7.5</v>
      </c>
      <c r="W484" s="11">
        <v>2</v>
      </c>
      <c r="X484" s="11">
        <v>6.25</v>
      </c>
      <c r="Y484" s="11">
        <v>2.375</v>
      </c>
      <c r="Z484" s="11">
        <v>0.125</v>
      </c>
      <c r="AA484" s="11">
        <v>1.625</v>
      </c>
      <c r="AB484" s="11">
        <v>0</v>
      </c>
      <c r="AC484" s="11">
        <v>0</v>
      </c>
      <c r="AD484" s="11">
        <v>0</v>
      </c>
      <c r="AE484" s="11">
        <v>0</v>
      </c>
      <c r="AF484" s="11">
        <v>0</v>
      </c>
      <c r="AG484" s="11">
        <v>0</v>
      </c>
      <c r="AH484" s="11">
        <v>0</v>
      </c>
      <c r="AI484" s="11">
        <v>0</v>
      </c>
      <c r="AJ484" s="11">
        <v>0</v>
      </c>
      <c r="AL484" s="11">
        <f t="shared" si="138"/>
        <v>9.5</v>
      </c>
      <c r="AM484" s="11">
        <f t="shared" si="139"/>
        <v>1.75</v>
      </c>
      <c r="AN484" s="11">
        <f t="shared" si="134"/>
        <v>100</v>
      </c>
      <c r="AO484" s="11">
        <v>5</v>
      </c>
      <c r="AT484" s="11" t="s">
        <v>243</v>
      </c>
      <c r="AV484" s="11">
        <v>0</v>
      </c>
      <c r="AX484" s="11">
        <v>0</v>
      </c>
      <c r="BA484" s="11" t="s">
        <v>243</v>
      </c>
      <c r="BD484" s="11">
        <v>95</v>
      </c>
      <c r="BE484" t="s">
        <v>787</v>
      </c>
      <c r="BF484" s="11">
        <f t="shared" si="140"/>
        <v>0</v>
      </c>
      <c r="BG484" s="11">
        <f t="shared" si="141"/>
        <v>0</v>
      </c>
      <c r="BH484" s="11">
        <f t="shared" si="142"/>
        <v>0</v>
      </c>
      <c r="BI484" s="11">
        <f t="shared" si="143"/>
        <v>95</v>
      </c>
      <c r="BJ484" t="s">
        <v>747</v>
      </c>
      <c r="BK484" s="4">
        <v>1100</v>
      </c>
      <c r="BL484" t="s">
        <v>588</v>
      </c>
    </row>
    <row r="485" spans="1:64" x14ac:dyDescent="0.25">
      <c r="A485">
        <v>2019</v>
      </c>
      <c r="B485" t="s">
        <v>201</v>
      </c>
      <c r="C485" t="s">
        <v>53</v>
      </c>
      <c r="D485" s="11">
        <v>5346</v>
      </c>
      <c r="E485" t="s">
        <v>258</v>
      </c>
      <c r="F485" t="s">
        <v>817</v>
      </c>
      <c r="G485" t="s">
        <v>224</v>
      </c>
      <c r="I485" t="s">
        <v>224</v>
      </c>
      <c r="J485">
        <v>2009</v>
      </c>
      <c r="K485">
        <f t="shared" si="135"/>
        <v>10</v>
      </c>
      <c r="L485" t="s">
        <v>739</v>
      </c>
      <c r="M485" t="s">
        <v>739</v>
      </c>
      <c r="N485" t="s">
        <v>744</v>
      </c>
      <c r="O485" s="2">
        <v>680500</v>
      </c>
      <c r="P485" s="2">
        <v>392228</v>
      </c>
      <c r="Q485" s="2">
        <v>488503</v>
      </c>
      <c r="R485" s="3">
        <f t="shared" si="144"/>
        <v>0.71785892725936806</v>
      </c>
      <c r="S485" s="5">
        <f t="shared" si="137"/>
        <v>99.999999999999986</v>
      </c>
      <c r="T485" s="11">
        <v>49.028371253454623</v>
      </c>
      <c r="U485" s="11">
        <v>0.57109640311247534</v>
      </c>
      <c r="V485" s="11">
        <v>7.6881303731503108</v>
      </c>
      <c r="W485" s="11">
        <v>1.4626696717215497</v>
      </c>
      <c r="X485" s="11">
        <v>31.23744352774407</v>
      </c>
      <c r="Y485" s="11">
        <v>0.43520605362187298</v>
      </c>
      <c r="Z485" s="11">
        <v>0</v>
      </c>
      <c r="AA485" s="11">
        <v>3.3143987680634734</v>
      </c>
      <c r="AB485" s="11">
        <v>2.0092905147006332</v>
      </c>
      <c r="AC485" s="11">
        <v>3.1479139684061312</v>
      </c>
      <c r="AD485" s="11">
        <v>0</v>
      </c>
      <c r="AE485" s="11">
        <v>0</v>
      </c>
      <c r="AF485" s="11">
        <v>1.1054794660248632</v>
      </c>
      <c r="AG485" s="11"/>
      <c r="AH485" s="11">
        <v>0</v>
      </c>
      <c r="AI485" s="11">
        <v>0</v>
      </c>
      <c r="AJ485" s="11">
        <v>0</v>
      </c>
      <c r="AL485" s="11">
        <f t="shared" si="138"/>
        <v>9.1508000448718612</v>
      </c>
      <c r="AM485" s="11">
        <f t="shared" si="139"/>
        <v>9.5770827171951023</v>
      </c>
      <c r="AN485" s="11">
        <f t="shared" si="134"/>
        <v>100</v>
      </c>
      <c r="AO485" s="11">
        <v>10</v>
      </c>
      <c r="AQ485" s="11">
        <v>5</v>
      </c>
      <c r="AR485" s="11">
        <v>0</v>
      </c>
      <c r="AT485" s="11" t="s">
        <v>243</v>
      </c>
      <c r="AV485" s="11">
        <v>0</v>
      </c>
      <c r="AW485" s="11">
        <v>25</v>
      </c>
      <c r="AX485" s="11">
        <v>0</v>
      </c>
      <c r="AY485" s="11">
        <v>10</v>
      </c>
      <c r="BA485" s="11" t="s">
        <v>243</v>
      </c>
      <c r="BB485" s="11">
        <v>0</v>
      </c>
      <c r="BD485" s="11">
        <v>50</v>
      </c>
      <c r="BE485" t="s">
        <v>787</v>
      </c>
      <c r="BF485" s="11">
        <f t="shared" si="140"/>
        <v>5</v>
      </c>
      <c r="BG485" s="11">
        <f t="shared" si="141"/>
        <v>0</v>
      </c>
      <c r="BH485" s="11">
        <f t="shared" si="142"/>
        <v>35</v>
      </c>
      <c r="BI485" s="11">
        <f t="shared" si="143"/>
        <v>50</v>
      </c>
      <c r="BL485" t="s">
        <v>587</v>
      </c>
    </row>
    <row r="486" spans="1:64" x14ac:dyDescent="0.25">
      <c r="A486">
        <v>2019</v>
      </c>
      <c r="B486" t="s">
        <v>173</v>
      </c>
      <c r="C486" t="s">
        <v>53</v>
      </c>
      <c r="D486" s="11">
        <v>5855</v>
      </c>
      <c r="E486" t="s">
        <v>258</v>
      </c>
      <c r="F486" t="s">
        <v>817</v>
      </c>
      <c r="G486" t="s">
        <v>224</v>
      </c>
      <c r="I486" t="s">
        <v>224</v>
      </c>
      <c r="J486">
        <v>2009</v>
      </c>
      <c r="K486">
        <f t="shared" si="135"/>
        <v>10</v>
      </c>
      <c r="L486" t="s">
        <v>739</v>
      </c>
      <c r="M486" t="s">
        <v>739</v>
      </c>
      <c r="N486" t="s">
        <v>744</v>
      </c>
      <c r="O486" s="2">
        <v>475784</v>
      </c>
      <c r="P486" s="2">
        <v>386784</v>
      </c>
      <c r="Q486" s="2">
        <v>470334</v>
      </c>
      <c r="R486" s="3">
        <f t="shared" si="144"/>
        <v>0.98854522220167129</v>
      </c>
      <c r="S486" s="5">
        <f t="shared" si="137"/>
        <v>100</v>
      </c>
      <c r="T486" s="11">
        <v>27.275688756515265</v>
      </c>
      <c r="U486" s="11">
        <v>1.454817158931083</v>
      </c>
      <c r="V486" s="11">
        <v>11.583984859766691</v>
      </c>
      <c r="W486" s="11">
        <v>0</v>
      </c>
      <c r="X486" s="11">
        <v>47.049774551170678</v>
      </c>
      <c r="Y486" s="11">
        <v>3.1056093323405314</v>
      </c>
      <c r="Z486" s="11">
        <v>0.78958798709357159</v>
      </c>
      <c r="AA486" s="11">
        <v>3.9200173740382227</v>
      </c>
      <c r="AB486" s="11">
        <v>0</v>
      </c>
      <c r="AC486" s="11">
        <v>4.8205199801439562</v>
      </c>
      <c r="AD486" s="11">
        <v>0</v>
      </c>
      <c r="AE486" s="11">
        <v>0</v>
      </c>
      <c r="AF486" s="11">
        <v>0</v>
      </c>
      <c r="AG486" s="11">
        <v>0</v>
      </c>
      <c r="AH486" s="11">
        <v>0</v>
      </c>
      <c r="AI486" s="11">
        <v>0</v>
      </c>
      <c r="AJ486" s="11">
        <v>0</v>
      </c>
      <c r="AL486" s="11">
        <f t="shared" si="138"/>
        <v>11.583984859766691</v>
      </c>
      <c r="AM486" s="11">
        <f t="shared" si="139"/>
        <v>9.5301253412757507</v>
      </c>
      <c r="AN486" s="11">
        <f t="shared" si="134"/>
        <v>100</v>
      </c>
      <c r="AO486" s="11">
        <v>0</v>
      </c>
      <c r="AQ486" s="11">
        <v>21</v>
      </c>
      <c r="AR486" s="11">
        <v>12</v>
      </c>
      <c r="AT486" s="11" t="s">
        <v>243</v>
      </c>
      <c r="AU486" s="11">
        <v>0</v>
      </c>
      <c r="AV486" s="11">
        <v>0</v>
      </c>
      <c r="AW486" s="11">
        <v>28</v>
      </c>
      <c r="AX486" s="11">
        <v>1</v>
      </c>
      <c r="AY486" s="11">
        <v>0</v>
      </c>
      <c r="BA486" s="11" t="s">
        <v>243</v>
      </c>
      <c r="BB486" s="11">
        <v>1</v>
      </c>
      <c r="BC486" t="s">
        <v>245</v>
      </c>
      <c r="BD486" s="11">
        <v>37</v>
      </c>
      <c r="BE486" t="s">
        <v>790</v>
      </c>
      <c r="BF486" s="11">
        <f t="shared" si="140"/>
        <v>21</v>
      </c>
      <c r="BG486" s="11">
        <f t="shared" si="141"/>
        <v>0</v>
      </c>
      <c r="BH486" s="11">
        <f t="shared" si="142"/>
        <v>29</v>
      </c>
      <c r="BI486" s="11">
        <f t="shared" si="143"/>
        <v>38</v>
      </c>
      <c r="BL486" t="s">
        <v>586</v>
      </c>
    </row>
    <row r="487" spans="1:64" x14ac:dyDescent="0.25">
      <c r="A487">
        <v>2019</v>
      </c>
      <c r="B487" t="s">
        <v>187</v>
      </c>
      <c r="C487" t="s">
        <v>32</v>
      </c>
      <c r="D487" s="11">
        <v>93901</v>
      </c>
      <c r="E487" t="s">
        <v>253</v>
      </c>
      <c r="F487" t="s">
        <v>818</v>
      </c>
      <c r="G487" t="s">
        <v>230</v>
      </c>
      <c r="I487" t="s">
        <v>736</v>
      </c>
      <c r="J487">
        <v>2010</v>
      </c>
      <c r="K487">
        <f t="shared" si="135"/>
        <v>9</v>
      </c>
      <c r="L487" t="s">
        <v>739</v>
      </c>
      <c r="M487" t="s">
        <v>739</v>
      </c>
      <c r="N487" t="s">
        <v>746</v>
      </c>
      <c r="O487" s="2">
        <v>550000</v>
      </c>
      <c r="P487" s="2">
        <v>500000</v>
      </c>
      <c r="Q487" s="2">
        <v>500000</v>
      </c>
      <c r="R487" s="3">
        <f t="shared" si="144"/>
        <v>0.90909090909090906</v>
      </c>
      <c r="S487" s="5">
        <f t="shared" si="137"/>
        <v>100</v>
      </c>
      <c r="T487" s="11">
        <v>30</v>
      </c>
      <c r="U487" s="11">
        <v>0</v>
      </c>
      <c r="V487" s="11">
        <v>10</v>
      </c>
      <c r="W487" s="11">
        <v>0</v>
      </c>
      <c r="X487" s="11">
        <v>0</v>
      </c>
      <c r="Y487" s="11">
        <v>0</v>
      </c>
      <c r="Z487" s="11">
        <v>0</v>
      </c>
      <c r="AA487" s="11">
        <v>0</v>
      </c>
      <c r="AB487" s="11">
        <v>0</v>
      </c>
      <c r="AC487" s="11">
        <v>0</v>
      </c>
      <c r="AD487" s="11">
        <v>0</v>
      </c>
      <c r="AE487" s="11">
        <v>0</v>
      </c>
      <c r="AF487" s="11">
        <v>60</v>
      </c>
      <c r="AG487" s="11"/>
      <c r="AH487" s="11">
        <v>0</v>
      </c>
      <c r="AI487" s="11">
        <v>0</v>
      </c>
      <c r="AJ487" s="11">
        <v>0</v>
      </c>
      <c r="AL487" s="11">
        <f t="shared" si="138"/>
        <v>10</v>
      </c>
      <c r="AM487" s="11">
        <f t="shared" si="139"/>
        <v>60</v>
      </c>
      <c r="AN487" s="11">
        <f t="shared" si="134"/>
        <v>100</v>
      </c>
      <c r="AO487" s="11">
        <v>0</v>
      </c>
      <c r="AP487" s="11">
        <v>10</v>
      </c>
      <c r="AQ487" s="11">
        <v>40</v>
      </c>
      <c r="AR487" s="11">
        <v>0</v>
      </c>
      <c r="AT487" s="11" t="s">
        <v>243</v>
      </c>
      <c r="AV487" s="11">
        <v>0</v>
      </c>
      <c r="AW487" s="11">
        <v>20</v>
      </c>
      <c r="BA487" s="11" t="s">
        <v>243</v>
      </c>
      <c r="BD487" s="11">
        <v>30</v>
      </c>
      <c r="BE487" t="s">
        <v>787</v>
      </c>
      <c r="BF487" s="11">
        <f t="shared" si="140"/>
        <v>50</v>
      </c>
      <c r="BG487" s="11">
        <f t="shared" si="141"/>
        <v>0</v>
      </c>
      <c r="BH487" s="11">
        <f t="shared" si="142"/>
        <v>20</v>
      </c>
      <c r="BI487" s="11">
        <f t="shared" si="143"/>
        <v>30</v>
      </c>
      <c r="BK487" s="4">
        <v>0</v>
      </c>
      <c r="BL487" t="s">
        <v>588</v>
      </c>
    </row>
    <row r="488" spans="1:64" x14ac:dyDescent="0.25">
      <c r="A488">
        <v>2019</v>
      </c>
      <c r="B488" t="s">
        <v>197</v>
      </c>
      <c r="C488" t="s">
        <v>21</v>
      </c>
      <c r="D488" s="11">
        <v>28714</v>
      </c>
      <c r="E488" t="s">
        <v>260</v>
      </c>
      <c r="F488" t="s">
        <v>819</v>
      </c>
      <c r="G488" t="s">
        <v>224</v>
      </c>
      <c r="I488" t="s">
        <v>224</v>
      </c>
      <c r="J488">
        <v>2012</v>
      </c>
      <c r="K488">
        <f t="shared" si="135"/>
        <v>7</v>
      </c>
      <c r="L488" t="s">
        <v>739</v>
      </c>
      <c r="M488" t="s">
        <v>739</v>
      </c>
      <c r="N488" t="s">
        <v>746</v>
      </c>
      <c r="S488" s="5">
        <f t="shared" si="137"/>
        <v>99.999999999999986</v>
      </c>
      <c r="T488" s="11">
        <v>95.238095238095227</v>
      </c>
      <c r="U488" s="11">
        <v>0</v>
      </c>
      <c r="V488" s="11">
        <v>2.3809523809523809</v>
      </c>
      <c r="W488" s="11">
        <v>0</v>
      </c>
      <c r="X488" s="11">
        <v>0</v>
      </c>
      <c r="Y488" s="11">
        <v>0</v>
      </c>
      <c r="Z488" s="11">
        <v>0</v>
      </c>
      <c r="AA488" s="11">
        <v>0</v>
      </c>
      <c r="AB488" s="11">
        <v>0</v>
      </c>
      <c r="AC488" s="11">
        <v>2.3809523809523809</v>
      </c>
      <c r="AD488" s="11">
        <v>0</v>
      </c>
      <c r="AE488" s="11">
        <v>0</v>
      </c>
      <c r="AF488" s="11">
        <v>0</v>
      </c>
      <c r="AG488" s="11">
        <v>0</v>
      </c>
      <c r="AH488" s="11">
        <v>0</v>
      </c>
      <c r="AI488" s="11">
        <v>0</v>
      </c>
      <c r="AJ488" s="11">
        <v>0</v>
      </c>
      <c r="AL488" s="11">
        <f t="shared" si="138"/>
        <v>2.3809523809523809</v>
      </c>
      <c r="AM488" s="11">
        <f t="shared" si="139"/>
        <v>2.3809523809523809</v>
      </c>
      <c r="AN488" s="11">
        <f t="shared" si="134"/>
        <v>100</v>
      </c>
      <c r="AO488" s="11">
        <v>0</v>
      </c>
      <c r="AQ488" s="11">
        <v>40</v>
      </c>
      <c r="AR488" s="11">
        <v>0</v>
      </c>
      <c r="AS488" s="11">
        <v>20</v>
      </c>
      <c r="AT488" s="11" t="s">
        <v>243</v>
      </c>
      <c r="AV488" s="11">
        <v>0</v>
      </c>
      <c r="BA488" s="11" t="s">
        <v>243</v>
      </c>
      <c r="BD488" s="11">
        <v>40</v>
      </c>
      <c r="BE488" t="s">
        <v>787</v>
      </c>
      <c r="BF488" s="11">
        <f t="shared" si="140"/>
        <v>40</v>
      </c>
      <c r="BG488" s="11">
        <f t="shared" si="141"/>
        <v>20</v>
      </c>
      <c r="BH488" s="11">
        <f t="shared" si="142"/>
        <v>0</v>
      </c>
      <c r="BI488" s="11">
        <f t="shared" si="143"/>
        <v>40</v>
      </c>
      <c r="BL488" t="s">
        <v>586</v>
      </c>
    </row>
    <row r="489" spans="1:64" x14ac:dyDescent="0.25">
      <c r="A489">
        <v>2019</v>
      </c>
      <c r="B489" t="s">
        <v>162</v>
      </c>
      <c r="C489" t="s">
        <v>35</v>
      </c>
      <c r="D489" s="11">
        <v>21550</v>
      </c>
      <c r="E489" t="s">
        <v>260</v>
      </c>
      <c r="F489" t="s">
        <v>819</v>
      </c>
      <c r="G489" t="s">
        <v>227</v>
      </c>
      <c r="I489" t="s">
        <v>733</v>
      </c>
      <c r="J489">
        <v>2011</v>
      </c>
      <c r="K489">
        <f t="shared" si="135"/>
        <v>8</v>
      </c>
      <c r="L489" t="s">
        <v>739</v>
      </c>
      <c r="M489" t="s">
        <v>739</v>
      </c>
      <c r="N489" t="s">
        <v>744</v>
      </c>
      <c r="O489" s="2">
        <v>65000</v>
      </c>
      <c r="P489" s="2">
        <v>48000</v>
      </c>
      <c r="Q489" s="2">
        <v>48000</v>
      </c>
      <c r="R489" s="3">
        <f>Q489/O489</f>
        <v>0.7384615384615385</v>
      </c>
      <c r="S489" s="5">
        <f t="shared" si="137"/>
        <v>100</v>
      </c>
      <c r="T489" s="11">
        <v>100</v>
      </c>
      <c r="U489" s="11">
        <v>0</v>
      </c>
      <c r="V489" s="11">
        <v>0</v>
      </c>
      <c r="W489" s="11">
        <v>0</v>
      </c>
      <c r="X489" s="11">
        <v>0</v>
      </c>
      <c r="Y489" s="11">
        <v>0</v>
      </c>
      <c r="Z489" s="11">
        <v>0</v>
      </c>
      <c r="AA489" s="11">
        <v>0</v>
      </c>
      <c r="AB489" s="11">
        <v>0</v>
      </c>
      <c r="AC489" s="11">
        <v>0</v>
      </c>
      <c r="AD489" s="11">
        <v>0</v>
      </c>
      <c r="AE489" s="11">
        <v>0</v>
      </c>
      <c r="AF489" s="11">
        <v>0</v>
      </c>
      <c r="AG489" s="11">
        <v>0</v>
      </c>
      <c r="AH489" s="11">
        <v>0</v>
      </c>
      <c r="AI489" s="11">
        <v>0</v>
      </c>
      <c r="AJ489" s="11">
        <v>0</v>
      </c>
      <c r="AL489" s="11">
        <f t="shared" si="138"/>
        <v>0</v>
      </c>
      <c r="AM489" s="11">
        <f t="shared" si="139"/>
        <v>0</v>
      </c>
      <c r="AN489" s="11">
        <f t="shared" si="134"/>
        <v>100</v>
      </c>
      <c r="AO489" s="11">
        <v>0.5</v>
      </c>
      <c r="AQ489" s="11">
        <v>0</v>
      </c>
      <c r="AR489" s="11">
        <v>0</v>
      </c>
      <c r="AT489" s="11" t="s">
        <v>243</v>
      </c>
      <c r="AV489" s="11">
        <v>1</v>
      </c>
      <c r="AW489" s="11">
        <v>0</v>
      </c>
      <c r="AX489" s="11">
        <v>0.5</v>
      </c>
      <c r="AY489" s="11">
        <v>0</v>
      </c>
      <c r="BA489" s="11" t="s">
        <v>243</v>
      </c>
      <c r="BB489" s="11">
        <v>0</v>
      </c>
      <c r="BD489" s="11">
        <v>98</v>
      </c>
      <c r="BE489" t="s">
        <v>787</v>
      </c>
      <c r="BF489" s="11">
        <f t="shared" si="140"/>
        <v>0</v>
      </c>
      <c r="BG489" s="11">
        <f t="shared" si="141"/>
        <v>0</v>
      </c>
      <c r="BH489" s="11">
        <f t="shared" si="142"/>
        <v>1.5</v>
      </c>
      <c r="BI489" s="11">
        <f t="shared" si="143"/>
        <v>98</v>
      </c>
      <c r="BK489" s="4">
        <v>0</v>
      </c>
      <c r="BL489" t="s">
        <v>587</v>
      </c>
    </row>
    <row r="490" spans="1:64" x14ac:dyDescent="0.25">
      <c r="A490">
        <v>2019</v>
      </c>
      <c r="B490" t="s">
        <v>147</v>
      </c>
      <c r="C490" t="s">
        <v>48</v>
      </c>
      <c r="D490" s="11">
        <v>50073</v>
      </c>
      <c r="E490" t="s">
        <v>255</v>
      </c>
      <c r="F490" t="s">
        <v>816</v>
      </c>
      <c r="G490" t="s">
        <v>230</v>
      </c>
      <c r="I490" t="s">
        <v>736</v>
      </c>
      <c r="J490">
        <v>2010</v>
      </c>
      <c r="K490">
        <f t="shared" ref="K490:K521" si="145">2019-J490</f>
        <v>9</v>
      </c>
      <c r="L490" t="s">
        <v>739</v>
      </c>
      <c r="M490" t="s">
        <v>739</v>
      </c>
      <c r="N490" t="s">
        <v>745</v>
      </c>
      <c r="O490" s="2">
        <v>360000</v>
      </c>
      <c r="P490" s="2">
        <v>360000</v>
      </c>
      <c r="Q490" s="2">
        <v>330000</v>
      </c>
      <c r="R490" s="3">
        <f>Q490/O490</f>
        <v>0.91666666666666663</v>
      </c>
      <c r="S490" s="5">
        <f t="shared" si="137"/>
        <v>99.999999999999986</v>
      </c>
      <c r="T490" s="11">
        <v>83.333333333333343</v>
      </c>
      <c r="U490" s="11">
        <v>0</v>
      </c>
      <c r="V490" s="11">
        <v>12.5</v>
      </c>
      <c r="W490" s="11">
        <v>0</v>
      </c>
      <c r="X490" s="11">
        <v>0.69444444444444442</v>
      </c>
      <c r="Y490" s="11">
        <v>2.7777777777777777</v>
      </c>
      <c r="Z490" s="11">
        <v>6.9444444444444448E-2</v>
      </c>
      <c r="AA490" s="11">
        <v>0.27777777777777779</v>
      </c>
      <c r="AB490" s="11">
        <v>0.27777777777777779</v>
      </c>
      <c r="AC490" s="11">
        <v>6.9444444444444448E-2</v>
      </c>
      <c r="AD490" s="11">
        <v>0</v>
      </c>
      <c r="AE490" s="11">
        <v>0</v>
      </c>
      <c r="AF490" s="11">
        <v>0</v>
      </c>
      <c r="AG490" s="11">
        <v>0</v>
      </c>
      <c r="AH490" s="11">
        <v>0</v>
      </c>
      <c r="AI490" s="11">
        <v>0</v>
      </c>
      <c r="AJ490" s="11">
        <v>0</v>
      </c>
      <c r="AL490" s="11">
        <f t="shared" si="138"/>
        <v>12.5</v>
      </c>
      <c r="AM490" s="11">
        <f t="shared" si="139"/>
        <v>0.69444444444444442</v>
      </c>
      <c r="AN490" s="11">
        <f t="shared" si="134"/>
        <v>100</v>
      </c>
      <c r="AO490" s="11">
        <v>1</v>
      </c>
      <c r="AT490" s="11" t="s">
        <v>243</v>
      </c>
      <c r="AV490" s="11">
        <v>0</v>
      </c>
      <c r="BA490" s="11" t="s">
        <v>243</v>
      </c>
      <c r="BD490" s="11">
        <v>99</v>
      </c>
      <c r="BE490" t="s">
        <v>787</v>
      </c>
      <c r="BF490" s="11">
        <f t="shared" si="140"/>
        <v>0</v>
      </c>
      <c r="BG490" s="11">
        <f t="shared" si="141"/>
        <v>0</v>
      </c>
      <c r="BH490" s="11">
        <f t="shared" si="142"/>
        <v>0</v>
      </c>
      <c r="BI490" s="11">
        <f t="shared" si="143"/>
        <v>99</v>
      </c>
      <c r="BK490" s="4">
        <v>0</v>
      </c>
      <c r="BL490" t="s">
        <v>588</v>
      </c>
    </row>
    <row r="491" spans="1:64" x14ac:dyDescent="0.25">
      <c r="A491">
        <v>2019</v>
      </c>
      <c r="B491" t="s">
        <v>160</v>
      </c>
      <c r="C491" t="s">
        <v>48</v>
      </c>
      <c r="D491" s="11">
        <v>52172</v>
      </c>
      <c r="E491" t="s">
        <v>255</v>
      </c>
      <c r="F491" t="s">
        <v>816</v>
      </c>
      <c r="G491" t="s">
        <v>224</v>
      </c>
      <c r="I491" t="s">
        <v>224</v>
      </c>
      <c r="J491">
        <v>2012</v>
      </c>
      <c r="K491">
        <f t="shared" si="145"/>
        <v>7</v>
      </c>
      <c r="L491" t="s">
        <v>739</v>
      </c>
      <c r="M491" t="s">
        <v>739</v>
      </c>
      <c r="N491" t="s">
        <v>746</v>
      </c>
      <c r="O491" s="2">
        <v>421196.01</v>
      </c>
      <c r="P491" s="2">
        <v>357472.62</v>
      </c>
      <c r="Q491" s="2">
        <v>437117.75</v>
      </c>
      <c r="R491" s="3">
        <f>Q491/O491</f>
        <v>1.037801260273097</v>
      </c>
      <c r="S491" s="5">
        <f t="shared" si="137"/>
        <v>99.999999999999986</v>
      </c>
      <c r="T491" s="11">
        <v>22.665509319287164</v>
      </c>
      <c r="U491" s="11">
        <v>0</v>
      </c>
      <c r="V491" s="11">
        <v>30.477475449728146</v>
      </c>
      <c r="W491" s="11">
        <v>0</v>
      </c>
      <c r="X491" s="11">
        <v>14.403069527394852</v>
      </c>
      <c r="Y491" s="11">
        <v>29.212617738387902</v>
      </c>
      <c r="Z491" s="11">
        <v>0</v>
      </c>
      <c r="AA491" s="11">
        <v>0.30579964417974165</v>
      </c>
      <c r="AB491" s="11">
        <v>0</v>
      </c>
      <c r="AC491" s="11">
        <v>2.5159157644017598</v>
      </c>
      <c r="AD491" s="11">
        <v>0</v>
      </c>
      <c r="AE491" s="11">
        <v>0.41961255662042024</v>
      </c>
      <c r="AF491" s="11">
        <v>0</v>
      </c>
      <c r="AG491" s="11">
        <v>0</v>
      </c>
      <c r="AH491" s="11">
        <v>0</v>
      </c>
      <c r="AI491" s="11">
        <v>0</v>
      </c>
      <c r="AJ491" s="11">
        <v>0</v>
      </c>
      <c r="AL491" s="11">
        <f t="shared" si="138"/>
        <v>30.477475449728146</v>
      </c>
      <c r="AM491" s="11">
        <f t="shared" si="139"/>
        <v>3.2413279652019216</v>
      </c>
      <c r="AN491" s="11">
        <f t="shared" si="134"/>
        <v>100</v>
      </c>
      <c r="AO491" s="11">
        <v>0</v>
      </c>
      <c r="AQ491" s="11">
        <v>0</v>
      </c>
      <c r="AR491" s="11">
        <v>0</v>
      </c>
      <c r="AS491" s="11">
        <v>0</v>
      </c>
      <c r="AT491" s="11" t="s">
        <v>243</v>
      </c>
      <c r="AV491" s="11">
        <v>0</v>
      </c>
      <c r="AW491" s="11">
        <v>15</v>
      </c>
      <c r="AX491" s="11">
        <v>0</v>
      </c>
      <c r="AY491" s="11">
        <v>0</v>
      </c>
      <c r="BA491" s="11" t="s">
        <v>243</v>
      </c>
      <c r="BB491" s="11">
        <v>0</v>
      </c>
      <c r="BD491" s="11">
        <v>85</v>
      </c>
      <c r="BE491" t="s">
        <v>787</v>
      </c>
      <c r="BF491" s="11">
        <f t="shared" si="140"/>
        <v>0</v>
      </c>
      <c r="BG491" s="11">
        <f t="shared" si="141"/>
        <v>0</v>
      </c>
      <c r="BH491" s="11">
        <f t="shared" si="142"/>
        <v>15</v>
      </c>
      <c r="BI491" s="11">
        <f t="shared" si="143"/>
        <v>85</v>
      </c>
      <c r="BK491" s="4">
        <v>0</v>
      </c>
      <c r="BL491" t="s">
        <v>587</v>
      </c>
    </row>
    <row r="492" spans="1:64" x14ac:dyDescent="0.25">
      <c r="A492">
        <v>2019</v>
      </c>
      <c r="B492" t="s">
        <v>179</v>
      </c>
      <c r="C492" t="s">
        <v>19</v>
      </c>
      <c r="D492" s="11">
        <v>56345</v>
      </c>
      <c r="E492" t="s">
        <v>255</v>
      </c>
      <c r="F492" t="s">
        <v>816</v>
      </c>
      <c r="G492" t="s">
        <v>224</v>
      </c>
      <c r="I492" t="s">
        <v>224</v>
      </c>
      <c r="J492">
        <v>2012</v>
      </c>
      <c r="K492">
        <f t="shared" si="145"/>
        <v>7</v>
      </c>
      <c r="L492" t="s">
        <v>739</v>
      </c>
      <c r="M492" t="s">
        <v>739</v>
      </c>
      <c r="N492" t="s">
        <v>746</v>
      </c>
      <c r="O492" s="2">
        <v>414679.92</v>
      </c>
      <c r="P492" s="2">
        <v>78908.23</v>
      </c>
      <c r="Q492" s="2">
        <v>211673.99</v>
      </c>
      <c r="R492" s="3">
        <f>Q492/O492</f>
        <v>0.5104515067910691</v>
      </c>
      <c r="S492" s="5">
        <f t="shared" si="137"/>
        <v>100</v>
      </c>
      <c r="T492" s="11">
        <v>92.341128422219072</v>
      </c>
      <c r="U492" s="11">
        <v>1.449126409247806</v>
      </c>
      <c r="V492" s="11">
        <v>0</v>
      </c>
      <c r="W492" s="11">
        <v>0</v>
      </c>
      <c r="X492" s="11">
        <v>0</v>
      </c>
      <c r="Y492" s="11">
        <v>5.9170000391594142</v>
      </c>
      <c r="Z492" s="11">
        <v>0.29274512937370412</v>
      </c>
      <c r="AA492" s="11">
        <v>0</v>
      </c>
      <c r="AB492" s="11">
        <v>0</v>
      </c>
      <c r="AC492" s="11">
        <v>0</v>
      </c>
      <c r="AD492" s="11">
        <v>0</v>
      </c>
      <c r="AE492" s="11">
        <v>0</v>
      </c>
      <c r="AF492" s="11">
        <v>0</v>
      </c>
      <c r="AG492" s="11">
        <v>0</v>
      </c>
      <c r="AH492" s="11">
        <v>0</v>
      </c>
      <c r="AI492" s="11">
        <v>0</v>
      </c>
      <c r="AJ492" s="11">
        <v>0</v>
      </c>
      <c r="AL492" s="11">
        <f t="shared" si="138"/>
        <v>0</v>
      </c>
      <c r="AM492" s="11">
        <f t="shared" si="139"/>
        <v>0.29274512937370412</v>
      </c>
      <c r="AN492" s="11">
        <f t="shared" si="134"/>
        <v>100</v>
      </c>
      <c r="AO492" s="11">
        <v>8</v>
      </c>
      <c r="AQ492" s="11">
        <v>10</v>
      </c>
      <c r="AR492" s="11">
        <v>10</v>
      </c>
      <c r="AT492" s="11" t="s">
        <v>243</v>
      </c>
      <c r="AV492" s="11">
        <v>5</v>
      </c>
      <c r="AW492" s="11">
        <v>5</v>
      </c>
      <c r="AY492" s="11">
        <v>7</v>
      </c>
      <c r="AZ492" s="11">
        <v>5</v>
      </c>
      <c r="BA492" s="11" t="s">
        <v>243</v>
      </c>
      <c r="BB492" s="11">
        <v>0</v>
      </c>
      <c r="BD492" s="11">
        <v>50</v>
      </c>
      <c r="BE492" t="s">
        <v>787</v>
      </c>
      <c r="BF492" s="11">
        <f t="shared" si="140"/>
        <v>10</v>
      </c>
      <c r="BG492" s="11">
        <f t="shared" si="141"/>
        <v>0</v>
      </c>
      <c r="BH492" s="11">
        <f t="shared" si="142"/>
        <v>22</v>
      </c>
      <c r="BI492" s="11">
        <f t="shared" si="143"/>
        <v>50</v>
      </c>
      <c r="BJ492" t="s">
        <v>747</v>
      </c>
      <c r="BK492" s="2">
        <v>356</v>
      </c>
      <c r="BL492" t="s">
        <v>586</v>
      </c>
    </row>
    <row r="493" spans="1:64" x14ac:dyDescent="0.25">
      <c r="A493">
        <v>2019</v>
      </c>
      <c r="B493" t="s">
        <v>130</v>
      </c>
      <c r="C493" t="s">
        <v>78</v>
      </c>
      <c r="D493" s="11">
        <v>46140</v>
      </c>
      <c r="E493" t="s">
        <v>257</v>
      </c>
      <c r="F493" t="s">
        <v>816</v>
      </c>
      <c r="G493" t="s">
        <v>227</v>
      </c>
      <c r="I493" t="s">
        <v>733</v>
      </c>
      <c r="J493">
        <v>2013</v>
      </c>
      <c r="K493">
        <f t="shared" si="145"/>
        <v>6</v>
      </c>
      <c r="L493" t="s">
        <v>739</v>
      </c>
      <c r="M493" t="s">
        <v>739</v>
      </c>
      <c r="N493" t="s">
        <v>746</v>
      </c>
      <c r="O493" s="2">
        <v>300000</v>
      </c>
      <c r="P493" s="2">
        <v>280000</v>
      </c>
      <c r="AL493" s="11"/>
      <c r="AM493" s="11"/>
      <c r="AN493" s="11">
        <f t="shared" si="134"/>
        <v>0</v>
      </c>
      <c r="BF493" s="11"/>
      <c r="BG493" s="11"/>
      <c r="BH493" s="11"/>
      <c r="BI493" s="11"/>
    </row>
    <row r="494" spans="1:64" x14ac:dyDescent="0.25">
      <c r="A494">
        <v>2019</v>
      </c>
      <c r="B494" t="s">
        <v>180</v>
      </c>
      <c r="C494" t="s">
        <v>40</v>
      </c>
      <c r="D494" s="11">
        <v>48239</v>
      </c>
      <c r="E494" t="s">
        <v>257</v>
      </c>
      <c r="F494" t="s">
        <v>816</v>
      </c>
      <c r="G494" t="s">
        <v>224</v>
      </c>
      <c r="I494" t="s">
        <v>224</v>
      </c>
      <c r="J494">
        <v>2012</v>
      </c>
      <c r="K494">
        <f t="shared" si="145"/>
        <v>7</v>
      </c>
      <c r="L494" t="s">
        <v>739</v>
      </c>
      <c r="M494" t="s">
        <v>739</v>
      </c>
      <c r="N494" t="s">
        <v>745</v>
      </c>
      <c r="Q494" s="2">
        <v>5000</v>
      </c>
      <c r="AL494" s="11"/>
      <c r="AM494" s="11"/>
      <c r="AN494" s="11">
        <f t="shared" si="134"/>
        <v>0</v>
      </c>
      <c r="BF494" s="11"/>
      <c r="BG494" s="11"/>
      <c r="BH494" s="11"/>
      <c r="BI494" s="11"/>
      <c r="BK494" s="4">
        <v>0</v>
      </c>
    </row>
    <row r="495" spans="1:64" x14ac:dyDescent="0.25">
      <c r="A495">
        <v>2019</v>
      </c>
      <c r="B495" t="s">
        <v>127</v>
      </c>
      <c r="C495" t="s">
        <v>217</v>
      </c>
      <c r="D495" s="11">
        <v>35804</v>
      </c>
      <c r="E495" t="s">
        <v>734</v>
      </c>
      <c r="F495" t="s">
        <v>819</v>
      </c>
      <c r="G495" t="s">
        <v>224</v>
      </c>
      <c r="I495" t="s">
        <v>224</v>
      </c>
      <c r="J495">
        <v>2012</v>
      </c>
      <c r="K495">
        <f t="shared" si="145"/>
        <v>7</v>
      </c>
      <c r="L495" t="s">
        <v>739</v>
      </c>
      <c r="M495" t="s">
        <v>739</v>
      </c>
      <c r="N495" t="s">
        <v>744</v>
      </c>
      <c r="AL495" s="11"/>
      <c r="AM495" s="11"/>
      <c r="AN495" s="11">
        <f t="shared" si="134"/>
        <v>0</v>
      </c>
      <c r="BF495" s="11"/>
      <c r="BG495" s="11"/>
      <c r="BH495" s="11"/>
      <c r="BI495" s="11"/>
    </row>
    <row r="496" spans="1:64" x14ac:dyDescent="0.25">
      <c r="A496">
        <v>2019</v>
      </c>
      <c r="B496" t="s">
        <v>109</v>
      </c>
      <c r="C496" t="s">
        <v>65</v>
      </c>
      <c r="D496" s="11">
        <v>14519</v>
      </c>
      <c r="E496" t="s">
        <v>261</v>
      </c>
      <c r="F496" t="s">
        <v>817</v>
      </c>
      <c r="G496" t="s">
        <v>226</v>
      </c>
      <c r="I496" t="s">
        <v>736</v>
      </c>
      <c r="J496">
        <v>2009</v>
      </c>
      <c r="K496">
        <f t="shared" si="145"/>
        <v>10</v>
      </c>
      <c r="L496" t="s">
        <v>739</v>
      </c>
      <c r="M496" t="s">
        <v>739</v>
      </c>
      <c r="N496" t="s">
        <v>746</v>
      </c>
      <c r="AL496" s="11"/>
      <c r="AM496" s="11"/>
      <c r="AN496" s="11">
        <f t="shared" si="134"/>
        <v>0</v>
      </c>
      <c r="BF496" s="11"/>
      <c r="BG496" s="11"/>
      <c r="BH496" s="11"/>
      <c r="BI496" s="11"/>
    </row>
    <row r="497" spans="1:64" x14ac:dyDescent="0.25">
      <c r="A497">
        <v>2019</v>
      </c>
      <c r="B497" t="s">
        <v>134</v>
      </c>
      <c r="C497" t="s">
        <v>65</v>
      </c>
      <c r="D497" s="11">
        <v>10115</v>
      </c>
      <c r="E497" t="s">
        <v>261</v>
      </c>
      <c r="F497" t="s">
        <v>817</v>
      </c>
      <c r="G497" t="s">
        <v>224</v>
      </c>
      <c r="I497" t="s">
        <v>224</v>
      </c>
      <c r="J497">
        <v>2010</v>
      </c>
      <c r="K497">
        <f t="shared" si="145"/>
        <v>9</v>
      </c>
      <c r="L497" t="s">
        <v>739</v>
      </c>
      <c r="M497" t="s">
        <v>739</v>
      </c>
      <c r="N497" t="s">
        <v>746</v>
      </c>
      <c r="AL497" s="11"/>
      <c r="AM497" s="11"/>
      <c r="AN497" s="11">
        <f t="shared" si="134"/>
        <v>0</v>
      </c>
      <c r="BF497" s="11"/>
      <c r="BG497" s="11"/>
      <c r="BH497" s="11"/>
      <c r="BI497" s="11"/>
    </row>
    <row r="498" spans="1:64" x14ac:dyDescent="0.25">
      <c r="A498">
        <v>2019</v>
      </c>
      <c r="B498" t="s">
        <v>110</v>
      </c>
      <c r="C498" t="s">
        <v>65</v>
      </c>
      <c r="D498" s="11">
        <v>10474</v>
      </c>
      <c r="E498" t="s">
        <v>261</v>
      </c>
      <c r="F498" t="s">
        <v>817</v>
      </c>
      <c r="G498" t="s">
        <v>224</v>
      </c>
      <c r="I498" t="s">
        <v>224</v>
      </c>
      <c r="J498">
        <v>2012</v>
      </c>
      <c r="K498">
        <f t="shared" si="145"/>
        <v>7</v>
      </c>
      <c r="L498" t="s">
        <v>739</v>
      </c>
      <c r="M498" t="s">
        <v>739</v>
      </c>
      <c r="N498" t="s">
        <v>744</v>
      </c>
      <c r="AL498" s="11"/>
      <c r="AM498" s="11"/>
      <c r="AN498" s="11">
        <f t="shared" si="134"/>
        <v>0</v>
      </c>
      <c r="BF498" s="11"/>
      <c r="BG498" s="11"/>
      <c r="BH498" s="11"/>
      <c r="BI498" s="11"/>
    </row>
    <row r="499" spans="1:64" x14ac:dyDescent="0.25">
      <c r="A499">
        <v>2019</v>
      </c>
      <c r="B499" t="s">
        <v>113</v>
      </c>
      <c r="C499" t="s">
        <v>85</v>
      </c>
      <c r="D499" s="11">
        <v>2860</v>
      </c>
      <c r="E499" t="s">
        <v>258</v>
      </c>
      <c r="F499" t="s">
        <v>817</v>
      </c>
      <c r="G499" t="s">
        <v>224</v>
      </c>
      <c r="I499" t="s">
        <v>224</v>
      </c>
      <c r="J499">
        <v>2009</v>
      </c>
      <c r="K499">
        <f t="shared" si="145"/>
        <v>10</v>
      </c>
      <c r="L499" t="s">
        <v>739</v>
      </c>
      <c r="M499" t="s">
        <v>739</v>
      </c>
      <c r="N499" t="s">
        <v>744</v>
      </c>
      <c r="AL499" s="11"/>
      <c r="AM499" s="11"/>
      <c r="AN499" s="11">
        <f t="shared" si="134"/>
        <v>0</v>
      </c>
      <c r="BF499" s="11"/>
      <c r="BG499" s="11"/>
      <c r="BH499" s="11"/>
      <c r="BI499" s="11"/>
    </row>
    <row r="500" spans="1:64" x14ac:dyDescent="0.25">
      <c r="A500">
        <v>2019</v>
      </c>
      <c r="B500" t="s">
        <v>132</v>
      </c>
      <c r="C500" t="s">
        <v>61</v>
      </c>
      <c r="D500" s="11">
        <v>30268</v>
      </c>
      <c r="E500" t="s">
        <v>260</v>
      </c>
      <c r="F500" t="s">
        <v>819</v>
      </c>
      <c r="G500" t="s">
        <v>224</v>
      </c>
      <c r="I500" t="s">
        <v>224</v>
      </c>
      <c r="J500">
        <v>2010</v>
      </c>
      <c r="K500">
        <f t="shared" si="145"/>
        <v>9</v>
      </c>
      <c r="L500" t="s">
        <v>739</v>
      </c>
      <c r="M500" t="s">
        <v>739</v>
      </c>
      <c r="N500" t="s">
        <v>242</v>
      </c>
      <c r="AL500" s="11"/>
      <c r="AM500" s="11"/>
      <c r="AN500" s="11">
        <f t="shared" si="134"/>
        <v>0</v>
      </c>
      <c r="BF500" s="11"/>
      <c r="BG500" s="11"/>
      <c r="BH500" s="11"/>
      <c r="BI500" s="11"/>
    </row>
    <row r="501" spans="1:64" x14ac:dyDescent="0.25">
      <c r="A501">
        <v>2019</v>
      </c>
      <c r="B501" t="s">
        <v>122</v>
      </c>
      <c r="C501" t="s">
        <v>60</v>
      </c>
      <c r="D501" s="11">
        <v>29403</v>
      </c>
      <c r="E501" t="s">
        <v>260</v>
      </c>
      <c r="F501" t="s">
        <v>819</v>
      </c>
      <c r="G501" t="s">
        <v>224</v>
      </c>
      <c r="I501" t="s">
        <v>224</v>
      </c>
      <c r="J501">
        <v>2011</v>
      </c>
      <c r="K501">
        <f t="shared" si="145"/>
        <v>8</v>
      </c>
      <c r="L501" t="s">
        <v>739</v>
      </c>
      <c r="M501" t="s">
        <v>739</v>
      </c>
      <c r="N501" t="s">
        <v>744</v>
      </c>
      <c r="AL501" s="11"/>
      <c r="AM501" s="11"/>
      <c r="AN501" s="11">
        <f t="shared" si="134"/>
        <v>0</v>
      </c>
      <c r="BF501" s="11"/>
      <c r="BG501" s="11"/>
      <c r="BH501" s="11"/>
      <c r="BI501" s="11"/>
    </row>
    <row r="502" spans="1:64" x14ac:dyDescent="0.25">
      <c r="A502">
        <v>2019</v>
      </c>
      <c r="B502" t="s">
        <v>108</v>
      </c>
      <c r="C502" t="s">
        <v>40</v>
      </c>
      <c r="D502" s="11">
        <v>49037</v>
      </c>
      <c r="E502" t="s">
        <v>257</v>
      </c>
      <c r="F502" t="s">
        <v>816</v>
      </c>
      <c r="G502" t="s">
        <v>224</v>
      </c>
      <c r="I502" t="s">
        <v>224</v>
      </c>
      <c r="N502" t="s">
        <v>746</v>
      </c>
      <c r="AL502" s="11"/>
      <c r="AM502" s="11"/>
      <c r="AN502" s="11">
        <f t="shared" si="134"/>
        <v>0</v>
      </c>
      <c r="BF502" s="11"/>
      <c r="BG502" s="11"/>
      <c r="BH502" s="11"/>
      <c r="BI502" s="11"/>
    </row>
    <row r="503" spans="1:64" x14ac:dyDescent="0.25">
      <c r="A503">
        <v>2021</v>
      </c>
      <c r="B503">
        <v>165</v>
      </c>
      <c r="C503" t="s">
        <v>62</v>
      </c>
      <c r="D503" s="11">
        <v>98250</v>
      </c>
      <c r="E503" t="s">
        <v>253</v>
      </c>
      <c r="F503" t="s">
        <v>818</v>
      </c>
      <c r="G503" t="s">
        <v>227</v>
      </c>
      <c r="H503" t="s">
        <v>20</v>
      </c>
      <c r="I503" t="s">
        <v>733</v>
      </c>
      <c r="J503">
        <v>2020</v>
      </c>
      <c r="K503">
        <v>1</v>
      </c>
      <c r="L503" t="s">
        <v>737</v>
      </c>
      <c r="M503" t="s">
        <v>737</v>
      </c>
      <c r="N503" t="s">
        <v>745</v>
      </c>
      <c r="O503" s="2">
        <v>222292.26</v>
      </c>
      <c r="P503" s="2">
        <v>205766.85</v>
      </c>
      <c r="Q503" s="2">
        <v>22587.599999999999</v>
      </c>
      <c r="R503" s="3">
        <v>0.10161217489084</v>
      </c>
      <c r="S503" s="5">
        <f t="shared" ref="S503:S515" si="146">SUM(T503:AJ503)</f>
        <v>99.960000000000008</v>
      </c>
      <c r="T503" s="5">
        <v>37.78</v>
      </c>
      <c r="U503" s="5">
        <v>0</v>
      </c>
      <c r="V503" s="5">
        <v>21.46</v>
      </c>
      <c r="W503" s="5">
        <v>0</v>
      </c>
      <c r="X503" s="5">
        <v>4.03</v>
      </c>
      <c r="Y503" s="5">
        <v>2.87</v>
      </c>
      <c r="Z503" s="5">
        <v>1.92</v>
      </c>
      <c r="AA503" s="5">
        <v>5.31</v>
      </c>
      <c r="AB503" s="5">
        <v>0</v>
      </c>
      <c r="AC503" s="5">
        <v>20.72</v>
      </c>
      <c r="AD503" s="5">
        <v>0</v>
      </c>
      <c r="AE503" s="5">
        <v>4.97</v>
      </c>
      <c r="AF503" s="5">
        <v>0.9</v>
      </c>
      <c r="AG503" s="5" t="s">
        <v>39</v>
      </c>
      <c r="AH503" s="5">
        <v>0</v>
      </c>
      <c r="AI503" s="5" t="s">
        <v>20</v>
      </c>
      <c r="AJ503" s="5">
        <v>0</v>
      </c>
      <c r="AK503" s="5" t="s">
        <v>20</v>
      </c>
      <c r="AL503" s="11">
        <f t="shared" ref="AL503:AL515" si="147">V503+W503</f>
        <v>21.46</v>
      </c>
      <c r="AM503" s="11">
        <f t="shared" ref="AM503:AM515" si="148">SUM(Z503:AF503)+AH503+AJ503</f>
        <v>33.82</v>
      </c>
      <c r="AN503" s="11">
        <f t="shared" si="134"/>
        <v>100.01000000000002</v>
      </c>
      <c r="AO503" s="11">
        <v>96.48</v>
      </c>
      <c r="AP503" s="11">
        <v>0</v>
      </c>
      <c r="AQ503" s="11">
        <v>0.54</v>
      </c>
      <c r="AR503" s="11">
        <v>2.23</v>
      </c>
      <c r="AS503" s="11">
        <v>0</v>
      </c>
      <c r="AT503" s="11">
        <v>0</v>
      </c>
      <c r="AU503" s="11">
        <v>0</v>
      </c>
      <c r="AV503" s="11">
        <v>0</v>
      </c>
      <c r="AW503" s="11">
        <v>0</v>
      </c>
      <c r="AX503" s="11">
        <v>0</v>
      </c>
      <c r="AY503" s="11">
        <v>0</v>
      </c>
      <c r="AZ503" s="11">
        <v>0</v>
      </c>
      <c r="BA503" s="11">
        <v>0</v>
      </c>
      <c r="BB503" s="11">
        <v>0.76</v>
      </c>
      <c r="BC503" t="s">
        <v>20</v>
      </c>
      <c r="BD503" s="11">
        <v>0</v>
      </c>
      <c r="BE503" t="s">
        <v>20</v>
      </c>
      <c r="BF503" s="11">
        <f t="shared" ref="BF503:BF515" si="149">SUM(AP503:AQ503)</f>
        <v>0.54</v>
      </c>
      <c r="BG503" s="11">
        <f t="shared" ref="BG503:BG515" si="150">SUM(AS503:AT503)</f>
        <v>0</v>
      </c>
      <c r="BH503" s="11">
        <f t="shared" ref="BH503:BH515" si="151">SUM(AV503:BA503)</f>
        <v>0</v>
      </c>
      <c r="BI503" s="11">
        <f t="shared" ref="BI503:BI515" si="152">SUM(BB503+BD503)</f>
        <v>0.76</v>
      </c>
      <c r="BJ503" t="s">
        <v>747</v>
      </c>
      <c r="BK503" s="2">
        <v>155.09</v>
      </c>
      <c r="BL503" t="s">
        <v>587</v>
      </c>
    </row>
    <row r="504" spans="1:64" x14ac:dyDescent="0.25">
      <c r="A504">
        <v>2021</v>
      </c>
      <c r="B504">
        <v>148</v>
      </c>
      <c r="C504" t="s">
        <v>78</v>
      </c>
      <c r="D504" s="11">
        <v>46808</v>
      </c>
      <c r="E504" t="s">
        <v>257</v>
      </c>
      <c r="F504" t="s">
        <v>816</v>
      </c>
      <c r="G504" t="s">
        <v>224</v>
      </c>
      <c r="H504" t="s">
        <v>79</v>
      </c>
      <c r="I504" t="s">
        <v>224</v>
      </c>
      <c r="J504">
        <v>2019</v>
      </c>
      <c r="K504">
        <v>2</v>
      </c>
      <c r="L504" t="s">
        <v>737</v>
      </c>
      <c r="M504" t="s">
        <v>737</v>
      </c>
      <c r="N504" t="s">
        <v>746</v>
      </c>
      <c r="O504" s="2">
        <v>37630</v>
      </c>
      <c r="P504" s="2">
        <v>3880</v>
      </c>
      <c r="Q504" s="2">
        <v>37042</v>
      </c>
      <c r="R504" s="3">
        <v>0.984374169545575</v>
      </c>
      <c r="S504" s="5">
        <f t="shared" si="146"/>
        <v>99.99</v>
      </c>
      <c r="T504" s="5">
        <v>65.72</v>
      </c>
      <c r="U504" s="5">
        <v>0</v>
      </c>
      <c r="V504" s="5">
        <v>12.89</v>
      </c>
      <c r="W504" s="5">
        <v>0</v>
      </c>
      <c r="X504" s="5">
        <v>5.15</v>
      </c>
      <c r="Y504" s="5">
        <v>15.46</v>
      </c>
      <c r="Z504" s="5">
        <v>0</v>
      </c>
      <c r="AA504" s="5">
        <v>0.77</v>
      </c>
      <c r="AB504" s="5">
        <v>0</v>
      </c>
      <c r="AC504" s="5">
        <v>0</v>
      </c>
      <c r="AD504" s="5">
        <v>0</v>
      </c>
      <c r="AE504" s="5">
        <v>0</v>
      </c>
      <c r="AF504" s="5">
        <v>0</v>
      </c>
      <c r="AG504" s="5" t="s">
        <v>20</v>
      </c>
      <c r="AH504" s="5">
        <v>0</v>
      </c>
      <c r="AI504" s="5" t="s">
        <v>20</v>
      </c>
      <c r="AJ504" s="5">
        <v>0</v>
      </c>
      <c r="AK504" s="5" t="s">
        <v>20</v>
      </c>
      <c r="AL504" s="11">
        <f t="shared" si="147"/>
        <v>12.89</v>
      </c>
      <c r="AM504" s="11">
        <f t="shared" si="148"/>
        <v>0.77</v>
      </c>
      <c r="AN504" s="11">
        <f t="shared" si="134"/>
        <v>100</v>
      </c>
      <c r="AO504" s="11">
        <v>100</v>
      </c>
      <c r="AP504" s="11">
        <v>0</v>
      </c>
      <c r="AQ504" s="11">
        <v>0</v>
      </c>
      <c r="AR504" s="11">
        <v>0</v>
      </c>
      <c r="AS504" s="11">
        <v>0</v>
      </c>
      <c r="AT504" s="11">
        <v>0</v>
      </c>
      <c r="AU504" s="11">
        <v>0</v>
      </c>
      <c r="AV504" s="11">
        <v>0</v>
      </c>
      <c r="AW504" s="11">
        <v>0</v>
      </c>
      <c r="AX504" s="11">
        <v>0</v>
      </c>
      <c r="AY504" s="11">
        <v>0</v>
      </c>
      <c r="AZ504" s="11">
        <v>0</v>
      </c>
      <c r="BA504" s="11">
        <v>0</v>
      </c>
      <c r="BB504" s="11">
        <v>0</v>
      </c>
      <c r="BC504" t="s">
        <v>20</v>
      </c>
      <c r="BD504" s="11">
        <v>0</v>
      </c>
      <c r="BE504" t="s">
        <v>20</v>
      </c>
      <c r="BF504" s="11">
        <f t="shared" si="149"/>
        <v>0</v>
      </c>
      <c r="BG504" s="11">
        <f t="shared" si="150"/>
        <v>0</v>
      </c>
      <c r="BH504" s="11">
        <f t="shared" si="151"/>
        <v>0</v>
      </c>
      <c r="BI504" s="11">
        <f t="shared" si="152"/>
        <v>0</v>
      </c>
      <c r="BJ504" t="s">
        <v>748</v>
      </c>
      <c r="BK504" s="4" t="s">
        <v>20</v>
      </c>
      <c r="BL504" t="s">
        <v>586</v>
      </c>
    </row>
    <row r="505" spans="1:64" x14ac:dyDescent="0.25">
      <c r="A505">
        <v>2021</v>
      </c>
      <c r="B505">
        <v>106</v>
      </c>
      <c r="C505" t="s">
        <v>29</v>
      </c>
      <c r="D505" s="11">
        <v>80239</v>
      </c>
      <c r="E505" t="s">
        <v>254</v>
      </c>
      <c r="F505" t="s">
        <v>818</v>
      </c>
      <c r="G505" t="s">
        <v>230</v>
      </c>
      <c r="H505" t="s">
        <v>20</v>
      </c>
      <c r="I505" t="s">
        <v>736</v>
      </c>
      <c r="J505">
        <v>2020</v>
      </c>
      <c r="K505">
        <v>1</v>
      </c>
      <c r="L505" t="s">
        <v>737</v>
      </c>
      <c r="M505" t="s">
        <v>737</v>
      </c>
      <c r="N505" t="s">
        <v>746</v>
      </c>
      <c r="O505" s="2">
        <v>204000</v>
      </c>
      <c r="P505" s="2">
        <v>91000</v>
      </c>
      <c r="Q505" s="2">
        <v>36000</v>
      </c>
      <c r="R505" s="3">
        <v>0.17647058823529399</v>
      </c>
      <c r="S505" s="5">
        <f t="shared" si="146"/>
        <v>100</v>
      </c>
      <c r="T505" s="5">
        <v>80</v>
      </c>
      <c r="U505" s="5">
        <v>0</v>
      </c>
      <c r="V505" s="5">
        <v>5</v>
      </c>
      <c r="W505" s="5">
        <v>0</v>
      </c>
      <c r="X505" s="5">
        <v>0</v>
      </c>
      <c r="Y505" s="5">
        <v>10</v>
      </c>
      <c r="Z505" s="5">
        <v>0</v>
      </c>
      <c r="AA505" s="5">
        <v>5</v>
      </c>
      <c r="AB505" s="5">
        <v>0</v>
      </c>
      <c r="AC505" s="5">
        <v>0</v>
      </c>
      <c r="AD505" s="5">
        <v>0</v>
      </c>
      <c r="AE505" s="5">
        <v>0</v>
      </c>
      <c r="AF505" s="5">
        <v>0</v>
      </c>
      <c r="AG505" s="5" t="s">
        <v>20</v>
      </c>
      <c r="AH505" s="5">
        <v>0</v>
      </c>
      <c r="AI505" s="5" t="s">
        <v>20</v>
      </c>
      <c r="AJ505" s="5">
        <v>0</v>
      </c>
      <c r="AK505" s="5" t="s">
        <v>20</v>
      </c>
      <c r="AL505" s="11">
        <f t="shared" si="147"/>
        <v>5</v>
      </c>
      <c r="AM505" s="11">
        <f t="shared" si="148"/>
        <v>5</v>
      </c>
      <c r="AN505" s="11">
        <f t="shared" si="134"/>
        <v>100</v>
      </c>
      <c r="AO505" s="11">
        <v>5</v>
      </c>
      <c r="AP505" s="11">
        <v>0</v>
      </c>
      <c r="AQ505" s="11">
        <v>10</v>
      </c>
      <c r="AR505" s="11">
        <v>5</v>
      </c>
      <c r="AS505" s="11">
        <v>10</v>
      </c>
      <c r="AT505" s="11">
        <v>0</v>
      </c>
      <c r="AU505" s="11">
        <v>0</v>
      </c>
      <c r="AV505" s="11">
        <v>0</v>
      </c>
      <c r="AW505" s="11">
        <v>0</v>
      </c>
      <c r="AX505" s="11">
        <v>0</v>
      </c>
      <c r="AY505" s="11">
        <v>0</v>
      </c>
      <c r="AZ505" s="11">
        <v>0</v>
      </c>
      <c r="BA505" s="11">
        <v>70</v>
      </c>
      <c r="BB505" s="11">
        <v>0</v>
      </c>
      <c r="BC505" t="s">
        <v>20</v>
      </c>
      <c r="BD505" s="11">
        <v>0</v>
      </c>
      <c r="BE505" t="s">
        <v>20</v>
      </c>
      <c r="BF505" s="11">
        <f t="shared" si="149"/>
        <v>10</v>
      </c>
      <c r="BG505" s="11">
        <f t="shared" si="150"/>
        <v>10</v>
      </c>
      <c r="BH505" s="11">
        <f t="shared" si="151"/>
        <v>70</v>
      </c>
      <c r="BI505" s="11">
        <f t="shared" si="152"/>
        <v>0</v>
      </c>
      <c r="BJ505" t="s">
        <v>748</v>
      </c>
      <c r="BK505" s="4" t="s">
        <v>20</v>
      </c>
      <c r="BL505" t="s">
        <v>587</v>
      </c>
    </row>
    <row r="506" spans="1:64" x14ac:dyDescent="0.25">
      <c r="A506">
        <v>2021</v>
      </c>
      <c r="B506">
        <v>111</v>
      </c>
      <c r="C506" t="s">
        <v>34</v>
      </c>
      <c r="D506" s="11">
        <v>87401</v>
      </c>
      <c r="E506" t="s">
        <v>254</v>
      </c>
      <c r="F506" t="s">
        <v>818</v>
      </c>
      <c r="G506" t="s">
        <v>735</v>
      </c>
      <c r="H506" t="s">
        <v>20</v>
      </c>
      <c r="I506" t="s">
        <v>733</v>
      </c>
      <c r="J506">
        <v>2020</v>
      </c>
      <c r="K506">
        <v>1</v>
      </c>
      <c r="L506" t="s">
        <v>737</v>
      </c>
      <c r="M506" t="s">
        <v>737</v>
      </c>
      <c r="N506" t="s">
        <v>746</v>
      </c>
      <c r="O506" s="2">
        <v>180120</v>
      </c>
      <c r="P506" s="2">
        <v>31368</v>
      </c>
      <c r="Q506" s="2">
        <v>180952</v>
      </c>
      <c r="R506" s="3">
        <v>1.0046191427936899</v>
      </c>
      <c r="S506" s="5">
        <f t="shared" si="146"/>
        <v>100</v>
      </c>
      <c r="T506" s="5">
        <v>97</v>
      </c>
      <c r="U506" s="5">
        <v>0</v>
      </c>
      <c r="V506" s="5">
        <v>0</v>
      </c>
      <c r="W506" s="5">
        <v>0</v>
      </c>
      <c r="X506" s="5">
        <v>0</v>
      </c>
      <c r="Y506" s="5">
        <v>3</v>
      </c>
      <c r="Z506" s="5">
        <v>0</v>
      </c>
      <c r="AA506" s="5">
        <v>0</v>
      </c>
      <c r="AB506" s="5">
        <v>0</v>
      </c>
      <c r="AC506" s="5">
        <v>0</v>
      </c>
      <c r="AD506" s="5">
        <v>0</v>
      </c>
      <c r="AE506" s="5">
        <v>0</v>
      </c>
      <c r="AF506" s="5">
        <v>0</v>
      </c>
      <c r="AG506" s="5" t="s">
        <v>20</v>
      </c>
      <c r="AH506" s="5">
        <v>0</v>
      </c>
      <c r="AI506" s="5" t="s">
        <v>20</v>
      </c>
      <c r="AJ506" s="5">
        <v>0</v>
      </c>
      <c r="AK506" s="5" t="s">
        <v>20</v>
      </c>
      <c r="AL506" s="11">
        <f t="shared" si="147"/>
        <v>0</v>
      </c>
      <c r="AM506" s="11">
        <f t="shared" si="148"/>
        <v>0</v>
      </c>
      <c r="AN506" s="11">
        <f t="shared" si="134"/>
        <v>100</v>
      </c>
      <c r="AO506" s="11">
        <v>81</v>
      </c>
      <c r="AP506" s="11">
        <v>0</v>
      </c>
      <c r="AQ506" s="11">
        <v>0</v>
      </c>
      <c r="AR506" s="11">
        <v>1</v>
      </c>
      <c r="AS506" s="11">
        <v>0</v>
      </c>
      <c r="AT506" s="11">
        <v>0</v>
      </c>
      <c r="AU506" s="11">
        <v>0</v>
      </c>
      <c r="AV506" s="11">
        <v>1</v>
      </c>
      <c r="AW506" s="11">
        <v>16</v>
      </c>
      <c r="AX506" s="11">
        <v>0</v>
      </c>
      <c r="AY506" s="11">
        <v>0</v>
      </c>
      <c r="AZ506" s="11">
        <v>0</v>
      </c>
      <c r="BA506" s="11">
        <v>1</v>
      </c>
      <c r="BB506" s="11">
        <v>0</v>
      </c>
      <c r="BC506" t="s">
        <v>20</v>
      </c>
      <c r="BD506" s="11">
        <v>0</v>
      </c>
      <c r="BE506" t="s">
        <v>20</v>
      </c>
      <c r="BF506" s="11">
        <f t="shared" si="149"/>
        <v>0</v>
      </c>
      <c r="BG506" s="11">
        <f t="shared" si="150"/>
        <v>0</v>
      </c>
      <c r="BH506" s="11">
        <f t="shared" si="151"/>
        <v>18</v>
      </c>
      <c r="BI506" s="11">
        <f t="shared" si="152"/>
        <v>0</v>
      </c>
      <c r="BJ506" t="s">
        <v>748</v>
      </c>
      <c r="BK506" s="4" t="s">
        <v>20</v>
      </c>
      <c r="BL506" t="s">
        <v>586</v>
      </c>
    </row>
    <row r="507" spans="1:64" x14ac:dyDescent="0.25">
      <c r="A507">
        <v>2021</v>
      </c>
      <c r="B507">
        <v>118</v>
      </c>
      <c r="C507" t="s">
        <v>43</v>
      </c>
      <c r="D507" s="13">
        <v>3103</v>
      </c>
      <c r="E507" t="s">
        <v>258</v>
      </c>
      <c r="F507" t="s">
        <v>817</v>
      </c>
      <c r="G507" t="s">
        <v>224</v>
      </c>
      <c r="H507" t="s">
        <v>20</v>
      </c>
      <c r="I507" t="s">
        <v>224</v>
      </c>
      <c r="J507">
        <v>2020</v>
      </c>
      <c r="K507">
        <v>1</v>
      </c>
      <c r="L507" t="s">
        <v>737</v>
      </c>
      <c r="M507" t="s">
        <v>737</v>
      </c>
      <c r="N507" t="s">
        <v>745</v>
      </c>
      <c r="O507" s="2">
        <v>419000</v>
      </c>
      <c r="P507" s="2">
        <v>299000</v>
      </c>
      <c r="Q507" s="2">
        <v>375000</v>
      </c>
      <c r="R507" s="3">
        <v>0.89498806682577603</v>
      </c>
      <c r="S507" s="5">
        <f t="shared" si="146"/>
        <v>100</v>
      </c>
      <c r="T507" s="5">
        <v>60</v>
      </c>
      <c r="U507" s="5">
        <v>2</v>
      </c>
      <c r="V507" s="5">
        <v>5</v>
      </c>
      <c r="W507" s="5">
        <v>0</v>
      </c>
      <c r="X507" s="5">
        <v>5</v>
      </c>
      <c r="Y507" s="5">
        <v>10</v>
      </c>
      <c r="Z507" s="5">
        <v>3</v>
      </c>
      <c r="AA507" s="5">
        <v>0</v>
      </c>
      <c r="AB507" s="5">
        <v>0</v>
      </c>
      <c r="AC507" s="5">
        <v>0</v>
      </c>
      <c r="AD507" s="5">
        <v>0</v>
      </c>
      <c r="AE507" s="5">
        <v>0</v>
      </c>
      <c r="AF507" s="5">
        <v>15</v>
      </c>
      <c r="AG507" s="5" t="s">
        <v>44</v>
      </c>
      <c r="AH507" s="5">
        <v>0</v>
      </c>
      <c r="AI507" s="5" t="s">
        <v>20</v>
      </c>
      <c r="AJ507" s="5">
        <v>0</v>
      </c>
      <c r="AK507" s="5" t="s">
        <v>20</v>
      </c>
      <c r="AL507" s="11">
        <f t="shared" si="147"/>
        <v>5</v>
      </c>
      <c r="AM507" s="11">
        <f t="shared" si="148"/>
        <v>18</v>
      </c>
      <c r="AN507" s="11">
        <f t="shared" si="134"/>
        <v>100</v>
      </c>
      <c r="AO507" s="11">
        <v>90</v>
      </c>
      <c r="AP507" s="11">
        <v>0</v>
      </c>
      <c r="AQ507" s="11">
        <v>0</v>
      </c>
      <c r="AR507" s="11">
        <v>5</v>
      </c>
      <c r="AS507" s="11">
        <v>0</v>
      </c>
      <c r="AT507" s="11">
        <v>0</v>
      </c>
      <c r="AU507" s="11">
        <v>0</v>
      </c>
      <c r="AV507" s="11">
        <v>0</v>
      </c>
      <c r="AW507" s="11">
        <v>0</v>
      </c>
      <c r="AX507" s="11">
        <v>0</v>
      </c>
      <c r="AY507" s="11">
        <v>0</v>
      </c>
      <c r="AZ507" s="11">
        <v>0</v>
      </c>
      <c r="BA507" s="11">
        <v>5</v>
      </c>
      <c r="BB507" s="11">
        <v>0</v>
      </c>
      <c r="BC507" t="s">
        <v>20</v>
      </c>
      <c r="BD507" s="11">
        <v>0</v>
      </c>
      <c r="BE507" t="s">
        <v>20</v>
      </c>
      <c r="BF507" s="11">
        <f t="shared" si="149"/>
        <v>0</v>
      </c>
      <c r="BG507" s="11">
        <f t="shared" si="150"/>
        <v>0</v>
      </c>
      <c r="BH507" s="11">
        <f t="shared" si="151"/>
        <v>5</v>
      </c>
      <c r="BI507" s="11">
        <f t="shared" si="152"/>
        <v>0</v>
      </c>
      <c r="BJ507" t="s">
        <v>747</v>
      </c>
      <c r="BK507" s="4">
        <v>32000</v>
      </c>
      <c r="BL507" t="s">
        <v>586</v>
      </c>
    </row>
    <row r="508" spans="1:64" x14ac:dyDescent="0.25">
      <c r="A508">
        <v>2021</v>
      </c>
      <c r="B508">
        <v>138</v>
      </c>
      <c r="C508" t="s">
        <v>62</v>
      </c>
      <c r="D508" s="11">
        <v>98250</v>
      </c>
      <c r="E508" t="s">
        <v>253</v>
      </c>
      <c r="F508" t="s">
        <v>818</v>
      </c>
      <c r="G508" t="s">
        <v>224</v>
      </c>
      <c r="H508" t="s">
        <v>20</v>
      </c>
      <c r="I508" t="s">
        <v>224</v>
      </c>
      <c r="J508">
        <v>2020</v>
      </c>
      <c r="K508">
        <v>1</v>
      </c>
      <c r="L508" t="s">
        <v>737</v>
      </c>
      <c r="M508" t="s">
        <v>737</v>
      </c>
      <c r="N508" t="s">
        <v>746</v>
      </c>
      <c r="O508" s="2">
        <v>223485</v>
      </c>
      <c r="P508" s="2">
        <v>206960</v>
      </c>
      <c r="Q508" s="2">
        <v>217170</v>
      </c>
      <c r="R508" s="3">
        <v>0.97174307000469795</v>
      </c>
      <c r="S508" s="5">
        <f t="shared" si="146"/>
        <v>100</v>
      </c>
      <c r="T508" s="5">
        <v>37.56</v>
      </c>
      <c r="U508" s="5">
        <v>0</v>
      </c>
      <c r="V508" s="5">
        <v>21.34</v>
      </c>
      <c r="W508" s="5">
        <v>0</v>
      </c>
      <c r="X508" s="5">
        <v>4.01</v>
      </c>
      <c r="Y508" s="5">
        <v>2.85</v>
      </c>
      <c r="Z508" s="5">
        <v>0.38</v>
      </c>
      <c r="AA508" s="5">
        <v>6.81</v>
      </c>
      <c r="AB508" s="5">
        <v>0.33</v>
      </c>
      <c r="AC508" s="5">
        <v>20.14</v>
      </c>
      <c r="AD508" s="5">
        <v>0</v>
      </c>
      <c r="AE508" s="5">
        <v>5.41</v>
      </c>
      <c r="AF508" s="5">
        <v>0.84</v>
      </c>
      <c r="AG508" s="5" t="s">
        <v>63</v>
      </c>
      <c r="AH508" s="5">
        <v>0.33</v>
      </c>
      <c r="AI508" s="5" t="s">
        <v>64</v>
      </c>
      <c r="AJ508" s="5">
        <v>0</v>
      </c>
      <c r="AK508" s="5" t="s">
        <v>20</v>
      </c>
      <c r="AL508" s="11">
        <f t="shared" si="147"/>
        <v>21.34</v>
      </c>
      <c r="AM508" s="11">
        <f t="shared" si="148"/>
        <v>34.24</v>
      </c>
      <c r="AN508" s="11">
        <f t="shared" si="134"/>
        <v>100</v>
      </c>
      <c r="AO508" s="11">
        <v>96.13</v>
      </c>
      <c r="AP508" s="11">
        <v>0</v>
      </c>
      <c r="AQ508" s="11">
        <v>0.45</v>
      </c>
      <c r="AR508" s="11">
        <v>2.2200000000000002</v>
      </c>
      <c r="AS508" s="11">
        <v>0</v>
      </c>
      <c r="AT508" s="11">
        <v>0</v>
      </c>
      <c r="AU508" s="11">
        <v>0</v>
      </c>
      <c r="AV508" s="11">
        <v>0</v>
      </c>
      <c r="AW508" s="11">
        <v>0</v>
      </c>
      <c r="AX508" s="11">
        <v>0</v>
      </c>
      <c r="AY508" s="11">
        <v>0</v>
      </c>
      <c r="AZ508" s="11">
        <v>0</v>
      </c>
      <c r="BA508" s="11">
        <v>0</v>
      </c>
      <c r="BB508" s="11">
        <v>0.84</v>
      </c>
      <c r="BC508" t="s">
        <v>20</v>
      </c>
      <c r="BD508" s="11">
        <v>0.36</v>
      </c>
      <c r="BE508" t="s">
        <v>20</v>
      </c>
      <c r="BF508" s="11">
        <f t="shared" si="149"/>
        <v>0.45</v>
      </c>
      <c r="BG508" s="11">
        <f t="shared" si="150"/>
        <v>0</v>
      </c>
      <c r="BH508" s="11">
        <f t="shared" si="151"/>
        <v>0</v>
      </c>
      <c r="BI508" s="11">
        <f t="shared" si="152"/>
        <v>1.2</v>
      </c>
      <c r="BJ508" t="s">
        <v>747</v>
      </c>
      <c r="BK508" s="2">
        <v>87</v>
      </c>
      <c r="BL508" t="s">
        <v>586</v>
      </c>
    </row>
    <row r="509" spans="1:64" x14ac:dyDescent="0.25">
      <c r="A509">
        <v>2021</v>
      </c>
      <c r="B509">
        <v>110</v>
      </c>
      <c r="C509" t="s">
        <v>32</v>
      </c>
      <c r="D509" s="11">
        <v>92105</v>
      </c>
      <c r="E509" t="s">
        <v>253</v>
      </c>
      <c r="F509" t="s">
        <v>818</v>
      </c>
      <c r="G509" t="s">
        <v>226</v>
      </c>
      <c r="H509" t="s">
        <v>20</v>
      </c>
      <c r="I509" t="s">
        <v>736</v>
      </c>
      <c r="J509">
        <v>2020</v>
      </c>
      <c r="K509">
        <v>1</v>
      </c>
      <c r="L509" t="s">
        <v>737</v>
      </c>
      <c r="M509" t="s">
        <v>737</v>
      </c>
      <c r="N509" t="s">
        <v>745</v>
      </c>
      <c r="O509" s="2">
        <v>273000</v>
      </c>
      <c r="P509" s="2">
        <v>130000</v>
      </c>
      <c r="Q509" s="2">
        <v>186614</v>
      </c>
      <c r="R509" s="3">
        <v>0.68356776556776599</v>
      </c>
      <c r="S509" s="5">
        <f t="shared" si="146"/>
        <v>100</v>
      </c>
      <c r="T509" s="5">
        <v>90</v>
      </c>
      <c r="U509" s="5">
        <v>0</v>
      </c>
      <c r="V509" s="5">
        <v>0</v>
      </c>
      <c r="W509" s="5">
        <v>0</v>
      </c>
      <c r="X509" s="5">
        <v>0</v>
      </c>
      <c r="Y509" s="5">
        <v>8</v>
      </c>
      <c r="Z509" s="5">
        <v>0</v>
      </c>
      <c r="AA509" s="5">
        <v>0</v>
      </c>
      <c r="AB509" s="5">
        <v>0</v>
      </c>
      <c r="AC509" s="5">
        <v>2</v>
      </c>
      <c r="AD509" s="5">
        <v>0</v>
      </c>
      <c r="AE509" s="5">
        <v>0</v>
      </c>
      <c r="AF509" s="5">
        <v>0</v>
      </c>
      <c r="AG509" s="5" t="s">
        <v>20</v>
      </c>
      <c r="AH509" s="5">
        <v>0</v>
      </c>
      <c r="AI509" s="5" t="s">
        <v>20</v>
      </c>
      <c r="AJ509" s="5">
        <v>0</v>
      </c>
      <c r="AK509" s="5" t="s">
        <v>20</v>
      </c>
      <c r="AL509" s="11">
        <f t="shared" si="147"/>
        <v>0</v>
      </c>
      <c r="AM509" s="11">
        <f t="shared" si="148"/>
        <v>2</v>
      </c>
      <c r="AN509" s="11">
        <f t="shared" si="134"/>
        <v>100</v>
      </c>
      <c r="AO509" s="11">
        <v>98</v>
      </c>
      <c r="AP509" s="11">
        <v>0</v>
      </c>
      <c r="AQ509" s="11">
        <v>0</v>
      </c>
      <c r="AR509" s="11">
        <v>2</v>
      </c>
      <c r="AS509" s="11">
        <v>0</v>
      </c>
      <c r="AT509" s="11">
        <v>0</v>
      </c>
      <c r="AU509" s="11">
        <v>0</v>
      </c>
      <c r="AV509" s="11">
        <v>0</v>
      </c>
      <c r="AW509" s="11">
        <v>0</v>
      </c>
      <c r="AX509" s="11">
        <v>0</v>
      </c>
      <c r="AY509" s="11">
        <v>0</v>
      </c>
      <c r="AZ509" s="11">
        <v>0</v>
      </c>
      <c r="BA509" s="11">
        <v>0</v>
      </c>
      <c r="BB509" s="11">
        <v>0</v>
      </c>
      <c r="BC509" t="s">
        <v>20</v>
      </c>
      <c r="BD509" s="11">
        <v>0</v>
      </c>
      <c r="BE509" t="s">
        <v>20</v>
      </c>
      <c r="BF509" s="11">
        <f t="shared" si="149"/>
        <v>0</v>
      </c>
      <c r="BG509" s="11">
        <f t="shared" si="150"/>
        <v>0</v>
      </c>
      <c r="BH509" s="11">
        <f t="shared" si="151"/>
        <v>0</v>
      </c>
      <c r="BI509" s="11">
        <f t="shared" si="152"/>
        <v>0</v>
      </c>
      <c r="BJ509" t="s">
        <v>748</v>
      </c>
      <c r="BK509" s="4" t="s">
        <v>20</v>
      </c>
      <c r="BL509" t="s">
        <v>587</v>
      </c>
    </row>
    <row r="510" spans="1:64" x14ac:dyDescent="0.25">
      <c r="A510">
        <v>2021</v>
      </c>
      <c r="B510">
        <v>157</v>
      </c>
      <c r="C510" t="s">
        <v>83</v>
      </c>
      <c r="D510" s="11">
        <v>96755</v>
      </c>
      <c r="E510" t="s">
        <v>253</v>
      </c>
      <c r="F510" t="s">
        <v>818</v>
      </c>
      <c r="G510" t="s">
        <v>224</v>
      </c>
      <c r="H510" t="s">
        <v>84</v>
      </c>
      <c r="I510" t="s">
        <v>224</v>
      </c>
      <c r="J510">
        <v>2019</v>
      </c>
      <c r="K510">
        <v>2</v>
      </c>
      <c r="L510" t="s">
        <v>737</v>
      </c>
      <c r="M510" t="s">
        <v>737</v>
      </c>
      <c r="N510" t="s">
        <v>745</v>
      </c>
      <c r="O510" s="2">
        <v>140000</v>
      </c>
      <c r="P510" s="2">
        <v>105000</v>
      </c>
      <c r="Q510" s="2">
        <v>250000</v>
      </c>
      <c r="R510" s="3">
        <v>1.78571428571429</v>
      </c>
      <c r="S510" s="5">
        <f t="shared" si="146"/>
        <v>100</v>
      </c>
      <c r="T510" s="5">
        <v>85</v>
      </c>
      <c r="U510" s="5">
        <v>0</v>
      </c>
      <c r="V510" s="5">
        <v>0</v>
      </c>
      <c r="W510" s="5">
        <v>0</v>
      </c>
      <c r="X510" s="5">
        <v>0</v>
      </c>
      <c r="Y510" s="5">
        <v>0</v>
      </c>
      <c r="Z510" s="5">
        <v>0</v>
      </c>
      <c r="AA510" s="5">
        <v>0</v>
      </c>
      <c r="AB510" s="5">
        <v>0</v>
      </c>
      <c r="AC510" s="5">
        <v>15</v>
      </c>
      <c r="AD510" s="5">
        <v>0</v>
      </c>
      <c r="AE510" s="5">
        <v>0</v>
      </c>
      <c r="AF510" s="5">
        <v>0</v>
      </c>
      <c r="AG510" s="5" t="s">
        <v>20</v>
      </c>
      <c r="AH510" s="5">
        <v>0</v>
      </c>
      <c r="AI510" s="5" t="s">
        <v>20</v>
      </c>
      <c r="AJ510" s="5">
        <v>0</v>
      </c>
      <c r="AK510" s="5" t="s">
        <v>20</v>
      </c>
      <c r="AL510" s="11">
        <f t="shared" si="147"/>
        <v>0</v>
      </c>
      <c r="AM510" s="11">
        <f t="shared" si="148"/>
        <v>15</v>
      </c>
      <c r="AN510" s="11">
        <f t="shared" si="134"/>
        <v>100</v>
      </c>
      <c r="AO510" s="11">
        <v>85</v>
      </c>
      <c r="AP510" s="11">
        <v>0</v>
      </c>
      <c r="AQ510" s="11">
        <v>0</v>
      </c>
      <c r="AR510" s="11">
        <v>10</v>
      </c>
      <c r="AS510" s="11">
        <v>0</v>
      </c>
      <c r="AT510" s="11">
        <v>0</v>
      </c>
      <c r="AU510" s="11">
        <v>0</v>
      </c>
      <c r="AV510" s="11">
        <v>0</v>
      </c>
      <c r="AW510" s="11">
        <v>5</v>
      </c>
      <c r="AX510" s="11">
        <v>0</v>
      </c>
      <c r="AY510" s="11">
        <v>0</v>
      </c>
      <c r="AZ510" s="11">
        <v>0</v>
      </c>
      <c r="BA510" s="11">
        <v>0</v>
      </c>
      <c r="BB510" s="11">
        <v>0</v>
      </c>
      <c r="BC510" t="s">
        <v>20</v>
      </c>
      <c r="BD510" s="11">
        <v>0</v>
      </c>
      <c r="BE510" t="s">
        <v>20</v>
      </c>
      <c r="BF510" s="11">
        <f t="shared" si="149"/>
        <v>0</v>
      </c>
      <c r="BG510" s="11">
        <f t="shared" si="150"/>
        <v>0</v>
      </c>
      <c r="BH510" s="11">
        <f t="shared" si="151"/>
        <v>5</v>
      </c>
      <c r="BI510" s="11">
        <f t="shared" si="152"/>
        <v>0</v>
      </c>
      <c r="BJ510" t="s">
        <v>748</v>
      </c>
      <c r="BK510" s="4" t="s">
        <v>20</v>
      </c>
      <c r="BL510" t="s">
        <v>586</v>
      </c>
    </row>
    <row r="511" spans="1:64" x14ac:dyDescent="0.25">
      <c r="A511">
        <v>2021</v>
      </c>
      <c r="B511">
        <v>134</v>
      </c>
      <c r="C511" t="s">
        <v>55</v>
      </c>
      <c r="D511" s="11">
        <v>97040</v>
      </c>
      <c r="E511" t="s">
        <v>253</v>
      </c>
      <c r="F511" t="s">
        <v>818</v>
      </c>
      <c r="G511" t="s">
        <v>227</v>
      </c>
      <c r="H511" t="s">
        <v>20</v>
      </c>
      <c r="I511" t="s">
        <v>733</v>
      </c>
      <c r="J511">
        <v>2020</v>
      </c>
      <c r="K511">
        <v>1</v>
      </c>
      <c r="L511" t="s">
        <v>737</v>
      </c>
      <c r="M511" t="s">
        <v>737</v>
      </c>
      <c r="N511" t="s">
        <v>745</v>
      </c>
      <c r="O511" s="2">
        <v>75000</v>
      </c>
      <c r="P511" s="2">
        <v>75000</v>
      </c>
      <c r="Q511" s="2">
        <v>75000</v>
      </c>
      <c r="R511" s="3">
        <v>1</v>
      </c>
      <c r="S511" s="5">
        <f t="shared" si="146"/>
        <v>100</v>
      </c>
      <c r="T511" s="5">
        <v>95</v>
      </c>
      <c r="U511" s="5">
        <v>0</v>
      </c>
      <c r="V511" s="5">
        <v>2</v>
      </c>
      <c r="W511" s="5">
        <v>0</v>
      </c>
      <c r="X511" s="5">
        <v>0</v>
      </c>
      <c r="Y511" s="5">
        <v>0</v>
      </c>
      <c r="Z511" s="5">
        <v>0</v>
      </c>
      <c r="AA511" s="5">
        <v>0</v>
      </c>
      <c r="AB511" s="5">
        <v>0</v>
      </c>
      <c r="AC511" s="5">
        <v>0</v>
      </c>
      <c r="AD511" s="5">
        <v>0</v>
      </c>
      <c r="AE511" s="5">
        <v>0</v>
      </c>
      <c r="AF511" s="5">
        <v>3</v>
      </c>
      <c r="AG511" s="5" t="s">
        <v>58</v>
      </c>
      <c r="AH511" s="5">
        <v>0</v>
      </c>
      <c r="AI511" s="5" t="s">
        <v>20</v>
      </c>
      <c r="AJ511" s="5">
        <v>0</v>
      </c>
      <c r="AK511" s="5" t="s">
        <v>20</v>
      </c>
      <c r="AL511" s="11">
        <f t="shared" si="147"/>
        <v>2</v>
      </c>
      <c r="AM511" s="11">
        <f t="shared" si="148"/>
        <v>3</v>
      </c>
      <c r="AN511" s="11">
        <f t="shared" si="134"/>
        <v>100</v>
      </c>
      <c r="AO511" s="11">
        <v>100</v>
      </c>
      <c r="AP511" s="11">
        <v>0</v>
      </c>
      <c r="AQ511" s="11">
        <v>0</v>
      </c>
      <c r="AR511" s="11">
        <v>0</v>
      </c>
      <c r="AS511" s="11">
        <v>0</v>
      </c>
      <c r="AT511" s="11">
        <v>0</v>
      </c>
      <c r="AU511" s="11">
        <v>0</v>
      </c>
      <c r="AV511" s="11">
        <v>0</v>
      </c>
      <c r="AW511" s="11">
        <v>0</v>
      </c>
      <c r="AX511" s="11">
        <v>0</v>
      </c>
      <c r="AY511" s="11">
        <v>0</v>
      </c>
      <c r="AZ511" s="11">
        <v>0</v>
      </c>
      <c r="BA511" s="11">
        <v>0</v>
      </c>
      <c r="BB511" s="11">
        <v>0</v>
      </c>
      <c r="BC511" t="s">
        <v>20</v>
      </c>
      <c r="BD511" s="11">
        <v>0</v>
      </c>
      <c r="BE511" t="s">
        <v>20</v>
      </c>
      <c r="BF511" s="11">
        <f t="shared" si="149"/>
        <v>0</v>
      </c>
      <c r="BG511" s="11">
        <f t="shared" si="150"/>
        <v>0</v>
      </c>
      <c r="BH511" s="11">
        <f t="shared" si="151"/>
        <v>0</v>
      </c>
      <c r="BI511" s="11">
        <f t="shared" si="152"/>
        <v>0</v>
      </c>
      <c r="BJ511" t="s">
        <v>748</v>
      </c>
      <c r="BK511" s="4" t="s">
        <v>20</v>
      </c>
      <c r="BL511" t="s">
        <v>588</v>
      </c>
    </row>
    <row r="512" spans="1:64" x14ac:dyDescent="0.25">
      <c r="A512">
        <v>2021</v>
      </c>
      <c r="B512">
        <v>129</v>
      </c>
      <c r="C512" t="s">
        <v>55</v>
      </c>
      <c r="D512" s="11">
        <v>97828</v>
      </c>
      <c r="E512" t="s">
        <v>253</v>
      </c>
      <c r="F512" t="s">
        <v>818</v>
      </c>
      <c r="G512" t="s">
        <v>230</v>
      </c>
      <c r="H512" t="s">
        <v>20</v>
      </c>
      <c r="I512" t="s">
        <v>736</v>
      </c>
      <c r="J512">
        <v>2020</v>
      </c>
      <c r="K512">
        <v>1</v>
      </c>
      <c r="L512" t="s">
        <v>737</v>
      </c>
      <c r="M512" t="s">
        <v>737</v>
      </c>
      <c r="N512" t="s">
        <v>745</v>
      </c>
      <c r="O512" s="2">
        <v>40000</v>
      </c>
      <c r="P512" s="2">
        <v>36000</v>
      </c>
      <c r="Q512" s="2">
        <v>38000</v>
      </c>
      <c r="R512" s="3">
        <v>0.95</v>
      </c>
      <c r="S512" s="5">
        <f t="shared" si="146"/>
        <v>100</v>
      </c>
      <c r="T512" s="5">
        <v>18</v>
      </c>
      <c r="U512" s="5">
        <v>0</v>
      </c>
      <c r="V512" s="5">
        <v>34</v>
      </c>
      <c r="W512" s="5">
        <v>6</v>
      </c>
      <c r="X512" s="5">
        <v>5</v>
      </c>
      <c r="Y512" s="5">
        <v>2</v>
      </c>
      <c r="Z512" s="5">
        <v>0</v>
      </c>
      <c r="AA512" s="5">
        <v>4</v>
      </c>
      <c r="AB512" s="5">
        <v>4</v>
      </c>
      <c r="AC512" s="5">
        <v>20</v>
      </c>
      <c r="AD512" s="5">
        <v>0</v>
      </c>
      <c r="AE512" s="5">
        <v>7</v>
      </c>
      <c r="AF512" s="5">
        <v>0</v>
      </c>
      <c r="AG512" s="5" t="s">
        <v>20</v>
      </c>
      <c r="AH512" s="5">
        <v>0</v>
      </c>
      <c r="AI512" s="5" t="s">
        <v>20</v>
      </c>
      <c r="AJ512" s="5">
        <v>0</v>
      </c>
      <c r="AK512" s="5" t="s">
        <v>20</v>
      </c>
      <c r="AL512" s="11">
        <f t="shared" si="147"/>
        <v>40</v>
      </c>
      <c r="AM512" s="11">
        <f t="shared" si="148"/>
        <v>35</v>
      </c>
      <c r="AN512" s="11">
        <f t="shared" si="134"/>
        <v>100</v>
      </c>
      <c r="AO512" s="11">
        <v>100</v>
      </c>
      <c r="AP512" s="11">
        <v>0</v>
      </c>
      <c r="AQ512" s="11">
        <v>0</v>
      </c>
      <c r="AR512" s="11">
        <v>0</v>
      </c>
      <c r="AS512" s="11">
        <v>0</v>
      </c>
      <c r="AT512" s="11">
        <v>0</v>
      </c>
      <c r="AU512" s="11">
        <v>0</v>
      </c>
      <c r="AV512" s="11">
        <v>0</v>
      </c>
      <c r="AW512" s="11">
        <v>0</v>
      </c>
      <c r="AX512" s="11">
        <v>0</v>
      </c>
      <c r="AY512" s="11">
        <v>0</v>
      </c>
      <c r="AZ512" s="11">
        <v>0</v>
      </c>
      <c r="BA512" s="11">
        <v>0</v>
      </c>
      <c r="BB512" s="11">
        <v>0</v>
      </c>
      <c r="BC512" t="s">
        <v>20</v>
      </c>
      <c r="BD512" s="11">
        <v>0</v>
      </c>
      <c r="BE512" t="s">
        <v>20</v>
      </c>
      <c r="BF512" s="11">
        <f t="shared" si="149"/>
        <v>0</v>
      </c>
      <c r="BG512" s="11">
        <f t="shared" si="150"/>
        <v>0</v>
      </c>
      <c r="BH512" s="11">
        <f t="shared" si="151"/>
        <v>0</v>
      </c>
      <c r="BI512" s="11">
        <f t="shared" si="152"/>
        <v>0</v>
      </c>
      <c r="BJ512" t="s">
        <v>748</v>
      </c>
      <c r="BK512" s="4" t="s">
        <v>20</v>
      </c>
      <c r="BL512" t="s">
        <v>588</v>
      </c>
    </row>
    <row r="513" spans="1:64" x14ac:dyDescent="0.25">
      <c r="A513">
        <v>2021</v>
      </c>
      <c r="B513">
        <v>101</v>
      </c>
      <c r="C513" t="s">
        <v>21</v>
      </c>
      <c r="D513" s="11">
        <v>28723</v>
      </c>
      <c r="E513" t="s">
        <v>260</v>
      </c>
      <c r="F513" t="s">
        <v>819</v>
      </c>
      <c r="G513" t="s">
        <v>224</v>
      </c>
      <c r="H513" t="s">
        <v>22</v>
      </c>
      <c r="I513" t="s">
        <v>224</v>
      </c>
      <c r="J513">
        <v>2020</v>
      </c>
      <c r="K513">
        <v>1</v>
      </c>
      <c r="L513" t="s">
        <v>737</v>
      </c>
      <c r="M513" t="s">
        <v>737</v>
      </c>
      <c r="N513" t="s">
        <v>744</v>
      </c>
      <c r="O513" s="2">
        <v>18149.330000000002</v>
      </c>
      <c r="P513" s="2">
        <v>4139.45</v>
      </c>
      <c r="Q513" s="2">
        <v>2753.89</v>
      </c>
      <c r="R513" s="3">
        <v>0.15173507782380899</v>
      </c>
      <c r="S513" s="5">
        <f t="shared" si="146"/>
        <v>100</v>
      </c>
      <c r="T513" s="5">
        <v>40</v>
      </c>
      <c r="U513" s="5">
        <v>0</v>
      </c>
      <c r="V513" s="5">
        <v>60</v>
      </c>
      <c r="W513" s="5">
        <v>0</v>
      </c>
      <c r="X513" s="5">
        <v>0</v>
      </c>
      <c r="Y513" s="5">
        <v>0</v>
      </c>
      <c r="Z513" s="5">
        <v>0</v>
      </c>
      <c r="AA513" s="5">
        <v>0</v>
      </c>
      <c r="AB513" s="5">
        <v>0</v>
      </c>
      <c r="AC513" s="5">
        <v>0</v>
      </c>
      <c r="AD513" s="5">
        <v>0</v>
      </c>
      <c r="AE513" s="5">
        <v>0</v>
      </c>
      <c r="AF513" s="5">
        <v>0</v>
      </c>
      <c r="AG513" s="5" t="s">
        <v>20</v>
      </c>
      <c r="AH513" s="5">
        <v>0</v>
      </c>
      <c r="AI513" s="5" t="s">
        <v>20</v>
      </c>
      <c r="AJ513" s="5">
        <v>0</v>
      </c>
      <c r="AK513" s="5" t="s">
        <v>20</v>
      </c>
      <c r="AL513" s="11">
        <f t="shared" si="147"/>
        <v>60</v>
      </c>
      <c r="AM513" s="11">
        <f t="shared" si="148"/>
        <v>0</v>
      </c>
      <c r="AN513" s="11">
        <f t="shared" si="134"/>
        <v>100</v>
      </c>
      <c r="AO513" s="11">
        <v>1</v>
      </c>
      <c r="AP513" s="11">
        <v>0</v>
      </c>
      <c r="AQ513" s="11">
        <v>0</v>
      </c>
      <c r="AR513" s="11">
        <v>99</v>
      </c>
      <c r="AS513" s="11">
        <v>0</v>
      </c>
      <c r="AT513" s="11">
        <v>0</v>
      </c>
      <c r="AU513" s="11">
        <v>0</v>
      </c>
      <c r="AV513" s="11">
        <v>0</v>
      </c>
      <c r="AW513" s="11">
        <v>0</v>
      </c>
      <c r="AX513" s="11">
        <v>0</v>
      </c>
      <c r="AY513" s="11">
        <v>0</v>
      </c>
      <c r="AZ513" s="11">
        <v>0</v>
      </c>
      <c r="BA513" s="11">
        <v>0</v>
      </c>
      <c r="BB513" s="11">
        <v>0</v>
      </c>
      <c r="BC513" t="s">
        <v>20</v>
      </c>
      <c r="BD513" s="11">
        <v>0</v>
      </c>
      <c r="BE513" t="s">
        <v>20</v>
      </c>
      <c r="BF513" s="11">
        <f t="shared" si="149"/>
        <v>0</v>
      </c>
      <c r="BG513" s="11">
        <f t="shared" si="150"/>
        <v>0</v>
      </c>
      <c r="BH513" s="11">
        <f t="shared" si="151"/>
        <v>0</v>
      </c>
      <c r="BI513" s="11">
        <f t="shared" si="152"/>
        <v>0</v>
      </c>
      <c r="BJ513" t="s">
        <v>748</v>
      </c>
      <c r="BK513" s="4" t="s">
        <v>20</v>
      </c>
      <c r="BL513" t="s">
        <v>586</v>
      </c>
    </row>
    <row r="514" spans="1:64" x14ac:dyDescent="0.25">
      <c r="A514">
        <v>2021</v>
      </c>
      <c r="B514">
        <v>128</v>
      </c>
      <c r="C514" t="s">
        <v>23</v>
      </c>
      <c r="D514" s="11">
        <v>63113</v>
      </c>
      <c r="E514" t="s">
        <v>255</v>
      </c>
      <c r="F514" t="s">
        <v>816</v>
      </c>
      <c r="G514" t="s">
        <v>232</v>
      </c>
      <c r="H514" t="s">
        <v>20</v>
      </c>
      <c r="I514" t="s">
        <v>736</v>
      </c>
      <c r="J514">
        <v>2019</v>
      </c>
      <c r="K514">
        <v>2</v>
      </c>
      <c r="L514" t="s">
        <v>737</v>
      </c>
      <c r="M514" t="s">
        <v>737</v>
      </c>
      <c r="N514" t="s">
        <v>744</v>
      </c>
      <c r="O514" s="2">
        <v>770017.79</v>
      </c>
      <c r="P514" s="2">
        <v>770017.79</v>
      </c>
      <c r="R514" s="3" t="s">
        <v>20</v>
      </c>
      <c r="S514" s="5">
        <f t="shared" si="146"/>
        <v>99.999999999999986</v>
      </c>
      <c r="T514" s="5">
        <v>99.5</v>
      </c>
      <c r="U514" s="5">
        <v>0</v>
      </c>
      <c r="V514" s="5">
        <v>0</v>
      </c>
      <c r="W514" s="5">
        <v>0</v>
      </c>
      <c r="X514" s="5">
        <v>0</v>
      </c>
      <c r="Y514" s="5">
        <v>0</v>
      </c>
      <c r="Z514" s="5">
        <v>0.02</v>
      </c>
      <c r="AA514" s="5">
        <v>0</v>
      </c>
      <c r="AB514" s="5">
        <v>0</v>
      </c>
      <c r="AC514" s="5">
        <v>0</v>
      </c>
      <c r="AD514" s="5">
        <v>0</v>
      </c>
      <c r="AE514" s="5">
        <v>0.13</v>
      </c>
      <c r="AF514" s="5">
        <v>0.35</v>
      </c>
      <c r="AG514" s="5" t="s">
        <v>39</v>
      </c>
      <c r="AH514" s="5">
        <v>0</v>
      </c>
      <c r="AI514" s="5" t="s">
        <v>20</v>
      </c>
      <c r="AJ514" s="5">
        <v>0</v>
      </c>
      <c r="AK514" s="5" t="s">
        <v>20</v>
      </c>
      <c r="AL514" s="11">
        <f t="shared" si="147"/>
        <v>0</v>
      </c>
      <c r="AM514" s="11">
        <f t="shared" si="148"/>
        <v>0.5</v>
      </c>
      <c r="AN514" s="11">
        <f t="shared" ref="AN514:AN577" si="153">SUM(AO514:BD514)</f>
        <v>100</v>
      </c>
      <c r="AO514" s="11">
        <v>0</v>
      </c>
      <c r="AP514" s="11">
        <v>97.3</v>
      </c>
      <c r="AQ514" s="11">
        <v>0</v>
      </c>
      <c r="AR514" s="11">
        <v>0</v>
      </c>
      <c r="AS514" s="11">
        <v>0</v>
      </c>
      <c r="AT514" s="11">
        <v>1.8</v>
      </c>
      <c r="AU514" s="11">
        <v>0.45</v>
      </c>
      <c r="AV514" s="11">
        <v>0</v>
      </c>
      <c r="AW514" s="11">
        <v>0</v>
      </c>
      <c r="AX514" s="11">
        <v>0.45</v>
      </c>
      <c r="AY514" s="11">
        <v>0</v>
      </c>
      <c r="AZ514" s="11">
        <v>0</v>
      </c>
      <c r="BA514" s="11">
        <v>0</v>
      </c>
      <c r="BB514" s="11">
        <v>0</v>
      </c>
      <c r="BC514" t="s">
        <v>20</v>
      </c>
      <c r="BD514" s="11">
        <v>0</v>
      </c>
      <c r="BE514" t="s">
        <v>20</v>
      </c>
      <c r="BF514" s="11">
        <f t="shared" si="149"/>
        <v>97.3</v>
      </c>
      <c r="BG514" s="11">
        <f t="shared" si="150"/>
        <v>1.8</v>
      </c>
      <c r="BH514" s="11">
        <f t="shared" si="151"/>
        <v>0.45</v>
      </c>
      <c r="BI514" s="11">
        <f t="shared" si="152"/>
        <v>0</v>
      </c>
      <c r="BJ514" t="s">
        <v>748</v>
      </c>
      <c r="BK514" s="4" t="s">
        <v>20</v>
      </c>
      <c r="BL514" t="s">
        <v>588</v>
      </c>
    </row>
    <row r="515" spans="1:64" x14ac:dyDescent="0.25">
      <c r="A515">
        <v>2021</v>
      </c>
      <c r="B515">
        <v>123</v>
      </c>
      <c r="C515" t="s">
        <v>32</v>
      </c>
      <c r="D515" s="11">
        <v>95521</v>
      </c>
      <c r="E515" t="s">
        <v>253</v>
      </c>
      <c r="F515" t="s">
        <v>818</v>
      </c>
      <c r="G515" t="s">
        <v>224</v>
      </c>
      <c r="H515" t="s">
        <v>20</v>
      </c>
      <c r="I515" t="s">
        <v>224</v>
      </c>
      <c r="J515">
        <v>2020</v>
      </c>
      <c r="K515">
        <v>1</v>
      </c>
      <c r="L515" t="s">
        <v>737</v>
      </c>
      <c r="M515" t="s">
        <v>737</v>
      </c>
      <c r="N515" t="s">
        <v>746</v>
      </c>
      <c r="O515" s="2">
        <v>69000</v>
      </c>
      <c r="P515" s="2">
        <v>49000</v>
      </c>
      <c r="Q515" s="2">
        <v>53000</v>
      </c>
      <c r="R515" s="3">
        <v>0.76811594202898503</v>
      </c>
      <c r="S515" s="5">
        <f t="shared" si="146"/>
        <v>100</v>
      </c>
      <c r="T515" s="5">
        <v>91.84</v>
      </c>
      <c r="U515" s="5">
        <v>0</v>
      </c>
      <c r="V515" s="5">
        <v>2.04</v>
      </c>
      <c r="W515" s="5">
        <v>1.02</v>
      </c>
      <c r="X515" s="5">
        <v>1.02</v>
      </c>
      <c r="Y515" s="5">
        <v>0</v>
      </c>
      <c r="Z515" s="5">
        <v>0.61</v>
      </c>
      <c r="AA515" s="5">
        <v>0.61</v>
      </c>
      <c r="AB515" s="5">
        <v>0</v>
      </c>
      <c r="AC515" s="5">
        <v>2.86</v>
      </c>
      <c r="AD515" s="5">
        <v>0</v>
      </c>
      <c r="AE515" s="5">
        <v>0</v>
      </c>
      <c r="AF515" s="5">
        <v>0</v>
      </c>
      <c r="AG515" s="5" t="s">
        <v>20</v>
      </c>
      <c r="AH515" s="5">
        <v>0</v>
      </c>
      <c r="AI515" s="5" t="s">
        <v>20</v>
      </c>
      <c r="AJ515" s="5">
        <v>0</v>
      </c>
      <c r="AK515" s="5" t="s">
        <v>20</v>
      </c>
      <c r="AL515" s="11">
        <f t="shared" si="147"/>
        <v>3.06</v>
      </c>
      <c r="AM515" s="11">
        <f t="shared" si="148"/>
        <v>4.08</v>
      </c>
      <c r="AN515" s="11">
        <f t="shared" si="153"/>
        <v>99.99</v>
      </c>
      <c r="AO515" s="11">
        <v>61.22</v>
      </c>
      <c r="AP515" s="11">
        <v>0</v>
      </c>
      <c r="AQ515" s="11">
        <v>0</v>
      </c>
      <c r="AR515" s="11">
        <v>0</v>
      </c>
      <c r="AS515" s="11">
        <v>0</v>
      </c>
      <c r="AT515" s="11">
        <v>0</v>
      </c>
      <c r="AU515" s="11">
        <v>0</v>
      </c>
      <c r="AV515" s="11">
        <v>0</v>
      </c>
      <c r="AW515" s="11">
        <v>0</v>
      </c>
      <c r="AX515" s="11">
        <v>0</v>
      </c>
      <c r="AY515" s="11">
        <v>3.06</v>
      </c>
      <c r="AZ515" s="11">
        <v>0</v>
      </c>
      <c r="BA515" s="11">
        <v>12.24</v>
      </c>
      <c r="BB515" s="11">
        <v>23.47</v>
      </c>
      <c r="BC515" t="s">
        <v>20</v>
      </c>
      <c r="BD515" s="11">
        <v>0</v>
      </c>
      <c r="BE515" t="s">
        <v>20</v>
      </c>
      <c r="BF515" s="11">
        <f t="shared" si="149"/>
        <v>0</v>
      </c>
      <c r="BG515" s="11">
        <f t="shared" si="150"/>
        <v>0</v>
      </c>
      <c r="BH515" s="11">
        <f t="shared" si="151"/>
        <v>15.3</v>
      </c>
      <c r="BI515" s="11">
        <f t="shared" si="152"/>
        <v>23.47</v>
      </c>
      <c r="BJ515" t="s">
        <v>747</v>
      </c>
      <c r="BK515" s="4">
        <v>10400</v>
      </c>
      <c r="BL515" t="s">
        <v>587</v>
      </c>
    </row>
    <row r="516" spans="1:64" x14ac:dyDescent="0.25">
      <c r="A516">
        <v>2021</v>
      </c>
      <c r="B516">
        <v>149</v>
      </c>
      <c r="C516" t="s">
        <v>78</v>
      </c>
      <c r="D516" s="11">
        <v>46342</v>
      </c>
      <c r="E516" t="s">
        <v>257</v>
      </c>
      <c r="F516" t="s">
        <v>816</v>
      </c>
      <c r="G516" t="s">
        <v>234</v>
      </c>
      <c r="H516" t="s">
        <v>20</v>
      </c>
      <c r="I516" t="s">
        <v>733</v>
      </c>
      <c r="J516">
        <v>2020</v>
      </c>
      <c r="K516">
        <v>1</v>
      </c>
      <c r="L516" t="s">
        <v>737</v>
      </c>
      <c r="M516" t="s">
        <v>737</v>
      </c>
      <c r="N516" t="s">
        <v>746</v>
      </c>
      <c r="O516" s="2">
        <v>3400</v>
      </c>
      <c r="Q516" s="2">
        <v>3200</v>
      </c>
      <c r="R516" s="3">
        <v>0.94117647058823495</v>
      </c>
      <c r="AN516" s="11">
        <f t="shared" si="153"/>
        <v>0</v>
      </c>
      <c r="BF516" s="11"/>
      <c r="BG516" s="11"/>
      <c r="BH516" s="11"/>
      <c r="BI516" s="11"/>
      <c r="BJ516" t="s">
        <v>748</v>
      </c>
      <c r="BK516" s="4" t="s">
        <v>20</v>
      </c>
      <c r="BL516" t="s">
        <v>586</v>
      </c>
    </row>
    <row r="517" spans="1:64" x14ac:dyDescent="0.25">
      <c r="A517">
        <v>2021</v>
      </c>
      <c r="B517">
        <v>170</v>
      </c>
      <c r="C517" t="s">
        <v>78</v>
      </c>
      <c r="D517" s="11">
        <v>46307</v>
      </c>
      <c r="E517" t="s">
        <v>257</v>
      </c>
      <c r="F517" t="s">
        <v>816</v>
      </c>
      <c r="G517" t="s">
        <v>224</v>
      </c>
      <c r="H517" t="s">
        <v>20</v>
      </c>
      <c r="I517" t="s">
        <v>224</v>
      </c>
      <c r="J517">
        <v>2021</v>
      </c>
      <c r="K517">
        <v>0</v>
      </c>
      <c r="L517" t="s">
        <v>737</v>
      </c>
      <c r="M517" t="s">
        <v>737</v>
      </c>
      <c r="N517" t="s">
        <v>744</v>
      </c>
      <c r="R517" s="3" t="s">
        <v>20</v>
      </c>
      <c r="AN517" s="11">
        <f t="shared" si="153"/>
        <v>0</v>
      </c>
      <c r="BF517" s="11"/>
      <c r="BG517" s="11"/>
      <c r="BH517" s="11"/>
      <c r="BI517" s="11"/>
      <c r="BJ517" t="s">
        <v>748</v>
      </c>
      <c r="BK517" s="4" t="s">
        <v>20</v>
      </c>
      <c r="BL517" t="s">
        <v>586</v>
      </c>
    </row>
    <row r="518" spans="1:64" x14ac:dyDescent="0.25">
      <c r="A518">
        <v>2021</v>
      </c>
      <c r="B518">
        <v>189</v>
      </c>
      <c r="C518" t="s">
        <v>40</v>
      </c>
      <c r="D518" s="11">
        <v>48212</v>
      </c>
      <c r="E518" t="s">
        <v>257</v>
      </c>
      <c r="F518" t="s">
        <v>816</v>
      </c>
      <c r="G518" t="s">
        <v>230</v>
      </c>
      <c r="H518" t="s">
        <v>20</v>
      </c>
      <c r="I518" t="s">
        <v>736</v>
      </c>
      <c r="J518">
        <v>2019</v>
      </c>
      <c r="K518">
        <v>2</v>
      </c>
      <c r="L518" t="s">
        <v>737</v>
      </c>
      <c r="M518" t="s">
        <v>737</v>
      </c>
      <c r="N518" t="s">
        <v>745</v>
      </c>
      <c r="O518" s="2">
        <v>7300</v>
      </c>
      <c r="P518" s="2">
        <v>5000</v>
      </c>
      <c r="R518" s="3" t="s">
        <v>20</v>
      </c>
      <c r="S518" s="5">
        <f>SUM(T518:AJ518)</f>
        <v>100</v>
      </c>
      <c r="T518" s="5">
        <v>20</v>
      </c>
      <c r="U518" s="5">
        <v>10</v>
      </c>
      <c r="V518" s="5">
        <v>0</v>
      </c>
      <c r="W518" s="5">
        <v>0</v>
      </c>
      <c r="X518" s="5">
        <v>0</v>
      </c>
      <c r="Y518" s="5">
        <v>0</v>
      </c>
      <c r="Z518" s="5">
        <v>0</v>
      </c>
      <c r="AA518" s="5">
        <v>20</v>
      </c>
      <c r="AB518" s="5">
        <v>10</v>
      </c>
      <c r="AC518" s="5">
        <v>40</v>
      </c>
      <c r="AD518" s="5">
        <v>0</v>
      </c>
      <c r="AE518" s="5">
        <v>0</v>
      </c>
      <c r="AF518" s="5">
        <v>0</v>
      </c>
      <c r="AG518" s="5" t="s">
        <v>20</v>
      </c>
      <c r="AH518" s="5">
        <v>0</v>
      </c>
      <c r="AI518" s="5" t="s">
        <v>20</v>
      </c>
      <c r="AJ518" s="5">
        <v>0</v>
      </c>
      <c r="AK518" s="5" t="s">
        <v>20</v>
      </c>
      <c r="AL518" s="11">
        <f>V518+W518</f>
        <v>0</v>
      </c>
      <c r="AM518" s="11">
        <f>SUM(Z518:AF518)+AH518+AJ518</f>
        <v>70</v>
      </c>
      <c r="AN518" s="11">
        <f t="shared" si="153"/>
        <v>0</v>
      </c>
      <c r="BF518" s="11"/>
      <c r="BG518" s="11"/>
      <c r="BH518" s="11"/>
      <c r="BI518" s="11"/>
    </row>
    <row r="519" spans="1:64" x14ac:dyDescent="0.25">
      <c r="A519">
        <v>2021</v>
      </c>
      <c r="B519">
        <v>190</v>
      </c>
      <c r="C519" t="s">
        <v>40</v>
      </c>
      <c r="D519" s="11">
        <v>49431</v>
      </c>
      <c r="E519" t="s">
        <v>257</v>
      </c>
      <c r="F519" t="s">
        <v>816</v>
      </c>
      <c r="G519" t="s">
        <v>230</v>
      </c>
      <c r="H519" t="s">
        <v>20</v>
      </c>
      <c r="I519" t="s">
        <v>736</v>
      </c>
      <c r="J519">
        <v>2019</v>
      </c>
      <c r="K519">
        <v>2</v>
      </c>
      <c r="L519" t="s">
        <v>737</v>
      </c>
      <c r="M519" t="s">
        <v>737</v>
      </c>
      <c r="N519" t="s">
        <v>745</v>
      </c>
      <c r="R519" s="3" t="s">
        <v>20</v>
      </c>
      <c r="AN519" s="11">
        <f t="shared" si="153"/>
        <v>0</v>
      </c>
      <c r="BF519" s="11"/>
      <c r="BG519" s="11"/>
      <c r="BH519" s="11"/>
      <c r="BI519" s="11"/>
    </row>
    <row r="520" spans="1:64" x14ac:dyDescent="0.25">
      <c r="A520">
        <v>2021</v>
      </c>
      <c r="B520">
        <v>187</v>
      </c>
      <c r="C520" t="s">
        <v>43</v>
      </c>
      <c r="D520" s="11">
        <v>3103</v>
      </c>
      <c r="E520" t="s">
        <v>258</v>
      </c>
      <c r="F520" t="s">
        <v>817</v>
      </c>
      <c r="G520" t="s">
        <v>224</v>
      </c>
      <c r="H520" t="s">
        <v>20</v>
      </c>
      <c r="I520" t="s">
        <v>224</v>
      </c>
      <c r="J520">
        <v>2019</v>
      </c>
      <c r="K520">
        <v>2</v>
      </c>
      <c r="L520" t="s">
        <v>737</v>
      </c>
      <c r="M520" t="s">
        <v>737</v>
      </c>
      <c r="N520" t="s">
        <v>745</v>
      </c>
      <c r="R520" s="3" t="s">
        <v>20</v>
      </c>
      <c r="AN520" s="11">
        <f t="shared" si="153"/>
        <v>0</v>
      </c>
      <c r="BF520" s="11"/>
      <c r="BG520" s="11"/>
      <c r="BH520" s="11"/>
      <c r="BI520" s="11"/>
    </row>
    <row r="521" spans="1:64" x14ac:dyDescent="0.25">
      <c r="A521">
        <v>2021</v>
      </c>
      <c r="B521">
        <v>192</v>
      </c>
      <c r="C521" t="s">
        <v>62</v>
      </c>
      <c r="D521" s="11">
        <v>98239</v>
      </c>
      <c r="E521" t="s">
        <v>253</v>
      </c>
      <c r="F521" t="s">
        <v>818</v>
      </c>
      <c r="G521" t="s">
        <v>234</v>
      </c>
      <c r="H521" t="s">
        <v>20</v>
      </c>
      <c r="I521" t="s">
        <v>733</v>
      </c>
      <c r="J521">
        <v>2020</v>
      </c>
      <c r="K521">
        <v>1</v>
      </c>
      <c r="L521" t="s">
        <v>737</v>
      </c>
      <c r="M521" t="s">
        <v>737</v>
      </c>
      <c r="N521" t="s">
        <v>746</v>
      </c>
      <c r="R521" s="3" t="s">
        <v>20</v>
      </c>
      <c r="AN521" s="11">
        <f t="shared" si="153"/>
        <v>0</v>
      </c>
      <c r="BF521" s="11"/>
      <c r="BG521" s="11"/>
      <c r="BH521" s="11"/>
      <c r="BI521" s="11"/>
    </row>
    <row r="522" spans="1:64" x14ac:dyDescent="0.25">
      <c r="A522">
        <v>2021</v>
      </c>
      <c r="B522">
        <v>183</v>
      </c>
      <c r="C522" t="s">
        <v>99</v>
      </c>
      <c r="D522" s="11">
        <v>25414</v>
      </c>
      <c r="E522" t="s">
        <v>260</v>
      </c>
      <c r="F522" t="s">
        <v>819</v>
      </c>
      <c r="G522" t="s">
        <v>224</v>
      </c>
      <c r="H522" t="s">
        <v>20</v>
      </c>
      <c r="I522" t="s">
        <v>224</v>
      </c>
      <c r="J522">
        <v>2021</v>
      </c>
      <c r="K522">
        <v>0</v>
      </c>
      <c r="L522" t="s">
        <v>737</v>
      </c>
      <c r="M522" t="s">
        <v>737</v>
      </c>
      <c r="N522" t="s">
        <v>744</v>
      </c>
      <c r="R522" s="3" t="s">
        <v>20</v>
      </c>
      <c r="AN522" s="11">
        <f t="shared" si="153"/>
        <v>0</v>
      </c>
      <c r="BF522" s="11"/>
      <c r="BG522" s="11"/>
      <c r="BH522" s="11"/>
      <c r="BI522" s="11"/>
      <c r="BJ522" t="s">
        <v>748</v>
      </c>
      <c r="BK522" s="4" t="s">
        <v>20</v>
      </c>
      <c r="BL522" t="s">
        <v>586</v>
      </c>
    </row>
    <row r="523" spans="1:64" x14ac:dyDescent="0.25">
      <c r="A523">
        <v>2021</v>
      </c>
      <c r="B523">
        <v>195</v>
      </c>
      <c r="C523" t="s">
        <v>57</v>
      </c>
      <c r="D523" s="11">
        <v>23168</v>
      </c>
      <c r="E523" t="s">
        <v>260</v>
      </c>
      <c r="F523" t="s">
        <v>819</v>
      </c>
      <c r="G523" t="s">
        <v>230</v>
      </c>
      <c r="H523" t="s">
        <v>20</v>
      </c>
      <c r="I523" t="s">
        <v>736</v>
      </c>
      <c r="J523">
        <v>2020</v>
      </c>
      <c r="K523">
        <v>1</v>
      </c>
      <c r="L523" t="s">
        <v>737</v>
      </c>
      <c r="M523" t="s">
        <v>737</v>
      </c>
      <c r="N523" t="s">
        <v>745</v>
      </c>
      <c r="R523" s="3" t="s">
        <v>20</v>
      </c>
      <c r="AN523" s="11">
        <f t="shared" si="153"/>
        <v>0</v>
      </c>
      <c r="BF523" s="11"/>
      <c r="BG523" s="11"/>
      <c r="BH523" s="11"/>
      <c r="BI523" s="11"/>
    </row>
    <row r="524" spans="1:64" x14ac:dyDescent="0.25">
      <c r="A524">
        <v>2021</v>
      </c>
      <c r="B524">
        <v>207</v>
      </c>
      <c r="C524" t="s">
        <v>21</v>
      </c>
      <c r="D524" s="11">
        <v>27703</v>
      </c>
      <c r="E524" t="s">
        <v>260</v>
      </c>
      <c r="F524" t="s">
        <v>819</v>
      </c>
      <c r="G524" t="s">
        <v>226</v>
      </c>
      <c r="H524" t="s">
        <v>20</v>
      </c>
      <c r="I524" t="s">
        <v>736</v>
      </c>
      <c r="J524">
        <v>2010</v>
      </c>
      <c r="K524">
        <v>11</v>
      </c>
      <c r="L524" t="s">
        <v>740</v>
      </c>
      <c r="M524" t="s">
        <v>743</v>
      </c>
      <c r="N524" t="s">
        <v>744</v>
      </c>
      <c r="O524" s="2">
        <v>2151359</v>
      </c>
      <c r="P524" s="2">
        <v>2134465</v>
      </c>
      <c r="Q524" s="2">
        <v>2111093</v>
      </c>
      <c r="R524" s="3">
        <v>0.98128345850227705</v>
      </c>
      <c r="S524" s="5">
        <f t="shared" ref="S524:S542" si="154">SUM(T524:AJ524)</f>
        <v>100</v>
      </c>
      <c r="T524" s="5">
        <v>0</v>
      </c>
      <c r="U524" s="5">
        <v>0</v>
      </c>
      <c r="V524" s="5">
        <v>100</v>
      </c>
      <c r="W524" s="5">
        <v>0</v>
      </c>
      <c r="X524" s="5">
        <v>0</v>
      </c>
      <c r="Y524" s="5">
        <v>0</v>
      </c>
      <c r="Z524" s="5">
        <v>0</v>
      </c>
      <c r="AA524" s="5">
        <v>0</v>
      </c>
      <c r="AB524" s="5">
        <v>0</v>
      </c>
      <c r="AC524" s="5">
        <v>0</v>
      </c>
      <c r="AD524" s="5">
        <v>0</v>
      </c>
      <c r="AE524" s="5">
        <v>0</v>
      </c>
      <c r="AF524" s="5">
        <v>0</v>
      </c>
      <c r="AG524" s="5" t="s">
        <v>20</v>
      </c>
      <c r="AH524" s="5">
        <v>0</v>
      </c>
      <c r="AI524" s="5" t="s">
        <v>20</v>
      </c>
      <c r="AJ524" s="5">
        <v>0</v>
      </c>
      <c r="AK524" s="5" t="s">
        <v>20</v>
      </c>
      <c r="AL524" s="11">
        <f t="shared" ref="AL524:AL542" si="155">V524+W524</f>
        <v>100</v>
      </c>
      <c r="AM524" s="11">
        <f t="shared" ref="AM524:AM542" si="156">SUM(Z524:AF524)+AH524+AJ524</f>
        <v>0</v>
      </c>
      <c r="AN524" s="11">
        <f t="shared" si="153"/>
        <v>100.2</v>
      </c>
      <c r="AO524" s="11">
        <v>0.9</v>
      </c>
      <c r="AP524" s="11">
        <v>0</v>
      </c>
      <c r="AQ524" s="11">
        <v>49.9</v>
      </c>
      <c r="AR524" s="11">
        <v>34.9</v>
      </c>
      <c r="AS524" s="11">
        <v>0</v>
      </c>
      <c r="AT524" s="11">
        <v>10.7</v>
      </c>
      <c r="AU524" s="11">
        <v>0</v>
      </c>
      <c r="AV524" s="11">
        <v>0.9</v>
      </c>
      <c r="AW524" s="11">
        <v>0</v>
      </c>
      <c r="AX524" s="11">
        <v>0.7</v>
      </c>
      <c r="AY524" s="11">
        <v>0</v>
      </c>
      <c r="AZ524" s="11">
        <v>0</v>
      </c>
      <c r="BA524" s="11">
        <v>0</v>
      </c>
      <c r="BB524" s="11">
        <v>0.2</v>
      </c>
      <c r="BC524" t="s">
        <v>103</v>
      </c>
      <c r="BD524" s="11">
        <v>2</v>
      </c>
      <c r="BE524" t="s">
        <v>787</v>
      </c>
      <c r="BF524" s="11">
        <f t="shared" ref="BF524:BF542" si="157">SUM(AP524:AQ524)</f>
        <v>49.9</v>
      </c>
      <c r="BG524" s="11">
        <f t="shared" ref="BG524:BG542" si="158">SUM(AS524:AT524)</f>
        <v>10.7</v>
      </c>
      <c r="BH524" s="11">
        <f t="shared" ref="BH524:BH542" si="159">SUM(AV524:BA524)</f>
        <v>1.6</v>
      </c>
      <c r="BI524" s="11">
        <f t="shared" ref="BI524:BI542" si="160">SUM(BB524+BD524)</f>
        <v>2.2000000000000002</v>
      </c>
      <c r="BJ524" t="s">
        <v>748</v>
      </c>
      <c r="BK524" s="4" t="s">
        <v>20</v>
      </c>
      <c r="BL524" t="s">
        <v>588</v>
      </c>
    </row>
    <row r="525" spans="1:64" x14ac:dyDescent="0.25">
      <c r="A525">
        <v>2021</v>
      </c>
      <c r="B525">
        <v>202</v>
      </c>
      <c r="C525" t="s">
        <v>85</v>
      </c>
      <c r="D525" s="11">
        <v>2909</v>
      </c>
      <c r="E525" t="s">
        <v>258</v>
      </c>
      <c r="F525" t="s">
        <v>817</v>
      </c>
      <c r="G525" t="s">
        <v>224</v>
      </c>
      <c r="H525" t="s">
        <v>20</v>
      </c>
      <c r="I525" t="s">
        <v>224</v>
      </c>
      <c r="J525">
        <v>2009</v>
      </c>
      <c r="K525">
        <v>12</v>
      </c>
      <c r="L525" t="s">
        <v>740</v>
      </c>
      <c r="M525" t="s">
        <v>743</v>
      </c>
      <c r="N525" t="s">
        <v>746</v>
      </c>
      <c r="O525" s="2">
        <v>8699833</v>
      </c>
      <c r="P525" s="2">
        <v>4104424</v>
      </c>
      <c r="Q525" s="2">
        <v>4200098</v>
      </c>
      <c r="R525" s="3">
        <v>0.48277915219751899</v>
      </c>
      <c r="S525" s="5">
        <f t="shared" si="154"/>
        <v>100.00000000000001</v>
      </c>
      <c r="T525" s="5">
        <v>39.130000000000003</v>
      </c>
      <c r="U525" s="5">
        <v>1.54</v>
      </c>
      <c r="V525" s="5">
        <v>9.4499999999999993</v>
      </c>
      <c r="W525" s="5">
        <v>1.63</v>
      </c>
      <c r="X525" s="5">
        <v>14.76</v>
      </c>
      <c r="Y525" s="5">
        <v>4.28</v>
      </c>
      <c r="Z525" s="5">
        <v>3.25</v>
      </c>
      <c r="AA525" s="5">
        <v>7.04</v>
      </c>
      <c r="AB525" s="5">
        <v>1.85</v>
      </c>
      <c r="AC525" s="5">
        <v>15.12</v>
      </c>
      <c r="AD525" s="5">
        <v>0</v>
      </c>
      <c r="AE525" s="5">
        <v>1.95</v>
      </c>
      <c r="AF525" s="5">
        <v>0</v>
      </c>
      <c r="AG525" s="5" t="s">
        <v>20</v>
      </c>
      <c r="AH525" s="5">
        <v>0</v>
      </c>
      <c r="AI525" s="5" t="s">
        <v>20</v>
      </c>
      <c r="AJ525" s="5">
        <v>0</v>
      </c>
      <c r="AK525" s="5" t="s">
        <v>20</v>
      </c>
      <c r="AL525" s="11">
        <f t="shared" si="155"/>
        <v>11.079999999999998</v>
      </c>
      <c r="AM525" s="11">
        <f t="shared" si="156"/>
        <v>29.209999999999997</v>
      </c>
      <c r="AN525" s="11">
        <f t="shared" si="153"/>
        <v>100.00999999999998</v>
      </c>
      <c r="AO525" s="11">
        <v>45.23</v>
      </c>
      <c r="AP525" s="11">
        <v>0</v>
      </c>
      <c r="AQ525" s="11">
        <v>14.66</v>
      </c>
      <c r="AR525" s="11">
        <v>15.47</v>
      </c>
      <c r="AS525" s="11">
        <v>2.0699999999999998</v>
      </c>
      <c r="AT525" s="11">
        <v>0</v>
      </c>
      <c r="AU525" s="11">
        <v>1.1599999999999999</v>
      </c>
      <c r="AV525" s="11">
        <v>0</v>
      </c>
      <c r="AW525" s="11">
        <v>4.93</v>
      </c>
      <c r="AX525" s="11">
        <v>1.48</v>
      </c>
      <c r="AY525" s="11">
        <v>1.1000000000000001</v>
      </c>
      <c r="AZ525" s="11">
        <v>0.35</v>
      </c>
      <c r="BA525" s="11">
        <v>13.56</v>
      </c>
      <c r="BB525" s="11">
        <v>0</v>
      </c>
      <c r="BC525" t="s">
        <v>20</v>
      </c>
      <c r="BD525" s="11">
        <v>0</v>
      </c>
      <c r="BE525" t="s">
        <v>20</v>
      </c>
      <c r="BF525" s="11">
        <f t="shared" si="157"/>
        <v>14.66</v>
      </c>
      <c r="BG525" s="11">
        <f t="shared" si="158"/>
        <v>2.0699999999999998</v>
      </c>
      <c r="BH525" s="11">
        <f t="shared" si="159"/>
        <v>21.42</v>
      </c>
      <c r="BI525" s="11">
        <f t="shared" si="160"/>
        <v>0</v>
      </c>
      <c r="BJ525" t="s">
        <v>747</v>
      </c>
      <c r="BK525" s="4">
        <v>45109.32</v>
      </c>
    </row>
    <row r="526" spans="1:64" x14ac:dyDescent="0.25">
      <c r="A526">
        <v>2021</v>
      </c>
      <c r="B526">
        <v>168</v>
      </c>
      <c r="C526" t="s">
        <v>91</v>
      </c>
      <c r="D526" s="11" t="s">
        <v>92</v>
      </c>
      <c r="E526" t="s">
        <v>259</v>
      </c>
      <c r="F526" t="s">
        <v>816</v>
      </c>
      <c r="G526" t="s">
        <v>225</v>
      </c>
      <c r="H526" t="s">
        <v>20</v>
      </c>
      <c r="I526" t="s">
        <v>736</v>
      </c>
      <c r="J526">
        <v>2008</v>
      </c>
      <c r="K526">
        <v>13</v>
      </c>
      <c r="L526" t="s">
        <v>740</v>
      </c>
      <c r="M526" t="s">
        <v>743</v>
      </c>
      <c r="N526" t="s">
        <v>746</v>
      </c>
      <c r="O526" s="2">
        <v>6210840.9400000004</v>
      </c>
      <c r="P526" s="2">
        <v>5584362.9000000004</v>
      </c>
      <c r="Q526" s="2">
        <v>6379215.7000000002</v>
      </c>
      <c r="R526" s="3">
        <v>1.02710981679077</v>
      </c>
      <c r="S526" s="5">
        <f t="shared" si="154"/>
        <v>100</v>
      </c>
      <c r="T526" s="5">
        <v>29.58</v>
      </c>
      <c r="U526" s="5">
        <v>0</v>
      </c>
      <c r="V526" s="5">
        <v>13.06</v>
      </c>
      <c r="W526" s="5">
        <v>4.74</v>
      </c>
      <c r="X526" s="5">
        <v>26.09</v>
      </c>
      <c r="Y526" s="5">
        <v>4.2</v>
      </c>
      <c r="Z526" s="5">
        <v>2.72</v>
      </c>
      <c r="AA526" s="5">
        <v>0</v>
      </c>
      <c r="AB526" s="5">
        <v>0</v>
      </c>
      <c r="AC526" s="5">
        <v>0</v>
      </c>
      <c r="AD526" s="5">
        <v>0</v>
      </c>
      <c r="AE526" s="5">
        <v>0</v>
      </c>
      <c r="AF526" s="5">
        <v>9.92</v>
      </c>
      <c r="AG526" s="5" t="s">
        <v>93</v>
      </c>
      <c r="AH526" s="5">
        <v>9.69</v>
      </c>
      <c r="AI526" s="5" t="s">
        <v>94</v>
      </c>
      <c r="AJ526" s="5">
        <v>0</v>
      </c>
      <c r="AK526" s="5" t="s">
        <v>20</v>
      </c>
      <c r="AL526" s="11">
        <f t="shared" si="155"/>
        <v>17.8</v>
      </c>
      <c r="AM526" s="11">
        <f t="shared" si="156"/>
        <v>22.33</v>
      </c>
      <c r="AN526" s="11">
        <f t="shared" si="153"/>
        <v>100</v>
      </c>
      <c r="AO526" s="11">
        <v>11.22</v>
      </c>
      <c r="AP526" s="11">
        <v>0</v>
      </c>
      <c r="AQ526" s="11">
        <v>0</v>
      </c>
      <c r="AR526" s="11">
        <v>88.78</v>
      </c>
      <c r="AS526" s="11">
        <v>0</v>
      </c>
      <c r="AT526" s="11">
        <v>0</v>
      </c>
      <c r="AU526" s="11">
        <v>0</v>
      </c>
      <c r="AV526" s="11">
        <v>0</v>
      </c>
      <c r="AW526" s="11">
        <v>0</v>
      </c>
      <c r="AX526" s="11">
        <v>0</v>
      </c>
      <c r="AY526" s="11">
        <v>0</v>
      </c>
      <c r="AZ526" s="11">
        <v>0</v>
      </c>
      <c r="BA526" s="11">
        <v>0</v>
      </c>
      <c r="BB526" s="11">
        <v>0</v>
      </c>
      <c r="BC526" t="s">
        <v>20</v>
      </c>
      <c r="BD526" s="11">
        <v>0</v>
      </c>
      <c r="BE526" t="s">
        <v>20</v>
      </c>
      <c r="BF526" s="11">
        <f t="shared" si="157"/>
        <v>0</v>
      </c>
      <c r="BG526" s="11">
        <f t="shared" si="158"/>
        <v>0</v>
      </c>
      <c r="BH526" s="11">
        <f t="shared" si="159"/>
        <v>0</v>
      </c>
      <c r="BI526" s="11">
        <f t="shared" si="160"/>
        <v>0</v>
      </c>
      <c r="BJ526" t="s">
        <v>748</v>
      </c>
      <c r="BK526" s="4" t="s">
        <v>20</v>
      </c>
      <c r="BL526" t="s">
        <v>586</v>
      </c>
    </row>
    <row r="527" spans="1:64" x14ac:dyDescent="0.25">
      <c r="A527">
        <v>2021</v>
      </c>
      <c r="B527">
        <v>121</v>
      </c>
      <c r="C527" t="s">
        <v>40</v>
      </c>
      <c r="D527" s="11">
        <v>48207</v>
      </c>
      <c r="E527" t="s">
        <v>257</v>
      </c>
      <c r="F527" t="s">
        <v>816</v>
      </c>
      <c r="G527" t="s">
        <v>224</v>
      </c>
      <c r="H527" t="s">
        <v>20</v>
      </c>
      <c r="I527" t="s">
        <v>224</v>
      </c>
      <c r="J527">
        <v>1891</v>
      </c>
      <c r="K527">
        <v>130</v>
      </c>
      <c r="L527" t="s">
        <v>742</v>
      </c>
      <c r="M527" t="s">
        <v>743</v>
      </c>
      <c r="N527" t="s">
        <v>746</v>
      </c>
      <c r="O527" s="2">
        <v>490990</v>
      </c>
      <c r="P527" s="2">
        <v>407990</v>
      </c>
      <c r="Q527" s="2">
        <v>329747</v>
      </c>
      <c r="R527" s="3">
        <v>0.67159616285464097</v>
      </c>
      <c r="S527" s="5">
        <f t="shared" si="154"/>
        <v>100</v>
      </c>
      <c r="T527" s="5">
        <v>80</v>
      </c>
      <c r="U527" s="5">
        <v>0</v>
      </c>
      <c r="V527" s="5">
        <v>5</v>
      </c>
      <c r="W527" s="5">
        <v>1</v>
      </c>
      <c r="X527" s="5">
        <v>3</v>
      </c>
      <c r="Y527" s="5">
        <v>1</v>
      </c>
      <c r="Z527" s="5">
        <v>1</v>
      </c>
      <c r="AA527" s="5">
        <v>8</v>
      </c>
      <c r="AB527" s="5">
        <v>1</v>
      </c>
      <c r="AC527" s="5">
        <v>0</v>
      </c>
      <c r="AD527" s="5">
        <v>0</v>
      </c>
      <c r="AE527" s="5">
        <v>0</v>
      </c>
      <c r="AF527" s="5">
        <v>0</v>
      </c>
      <c r="AG527" s="5" t="s">
        <v>20</v>
      </c>
      <c r="AH527" s="5">
        <v>0</v>
      </c>
      <c r="AI527" s="5" t="s">
        <v>20</v>
      </c>
      <c r="AJ527" s="5">
        <v>0</v>
      </c>
      <c r="AK527" s="5" t="s">
        <v>20</v>
      </c>
      <c r="AL527" s="11">
        <f t="shared" si="155"/>
        <v>6</v>
      </c>
      <c r="AM527" s="11">
        <f t="shared" si="156"/>
        <v>10</v>
      </c>
      <c r="AN527" s="11">
        <f t="shared" si="153"/>
        <v>100</v>
      </c>
      <c r="AO527" s="11">
        <v>90</v>
      </c>
      <c r="AP527" s="11">
        <v>0</v>
      </c>
      <c r="AQ527" s="11">
        <v>0</v>
      </c>
      <c r="AR527" s="11">
        <v>9.9499999999999993</v>
      </c>
      <c r="AS527" s="11">
        <v>0</v>
      </c>
      <c r="AT527" s="11">
        <v>0</v>
      </c>
      <c r="AU527" s="11">
        <v>0.05</v>
      </c>
      <c r="AV527" s="11">
        <v>0</v>
      </c>
      <c r="AW527" s="11">
        <v>0</v>
      </c>
      <c r="AX527" s="11">
        <v>0</v>
      </c>
      <c r="AY527" s="11">
        <v>0</v>
      </c>
      <c r="AZ527" s="11">
        <v>0</v>
      </c>
      <c r="BA527" s="11">
        <v>0</v>
      </c>
      <c r="BB527" s="11">
        <v>0</v>
      </c>
      <c r="BC527" t="s">
        <v>20</v>
      </c>
      <c r="BD527" s="11">
        <v>0</v>
      </c>
      <c r="BE527" t="s">
        <v>20</v>
      </c>
      <c r="BF527" s="11">
        <f t="shared" si="157"/>
        <v>0</v>
      </c>
      <c r="BG527" s="11">
        <f t="shared" si="158"/>
        <v>0</v>
      </c>
      <c r="BH527" s="11">
        <f t="shared" si="159"/>
        <v>0</v>
      </c>
      <c r="BI527" s="11">
        <f t="shared" si="160"/>
        <v>0</v>
      </c>
      <c r="BJ527" t="s">
        <v>747</v>
      </c>
      <c r="BK527" s="4">
        <v>32000</v>
      </c>
      <c r="BL527" t="s">
        <v>587</v>
      </c>
    </row>
    <row r="528" spans="1:64" x14ac:dyDescent="0.25">
      <c r="A528">
        <v>2021</v>
      </c>
      <c r="B528">
        <v>119</v>
      </c>
      <c r="C528" t="s">
        <v>40</v>
      </c>
      <c r="D528" s="11">
        <v>49685</v>
      </c>
      <c r="E528" t="s">
        <v>257</v>
      </c>
      <c r="F528" t="s">
        <v>816</v>
      </c>
      <c r="G528" t="s">
        <v>224</v>
      </c>
      <c r="H528" t="s">
        <v>20</v>
      </c>
      <c r="I528" t="s">
        <v>224</v>
      </c>
      <c r="J528">
        <v>1999</v>
      </c>
      <c r="K528">
        <v>22</v>
      </c>
      <c r="L528" t="s">
        <v>742</v>
      </c>
      <c r="M528" t="s">
        <v>743</v>
      </c>
      <c r="N528" t="s">
        <v>745</v>
      </c>
      <c r="O528" s="2">
        <v>164000</v>
      </c>
      <c r="P528" s="2">
        <v>12000</v>
      </c>
      <c r="Q528" s="2">
        <v>152000</v>
      </c>
      <c r="R528" s="3">
        <v>0.92682926829268297</v>
      </c>
      <c r="S528" s="5">
        <f t="shared" si="154"/>
        <v>100</v>
      </c>
      <c r="T528" s="5">
        <v>10</v>
      </c>
      <c r="U528" s="5">
        <v>0</v>
      </c>
      <c r="V528" s="5">
        <v>0</v>
      </c>
      <c r="W528" s="5">
        <v>0</v>
      </c>
      <c r="X528" s="5">
        <v>0</v>
      </c>
      <c r="Y528" s="5">
        <v>0</v>
      </c>
      <c r="Z528" s="5">
        <v>0</v>
      </c>
      <c r="AA528" s="5">
        <v>0</v>
      </c>
      <c r="AB528" s="5">
        <v>0</v>
      </c>
      <c r="AC528" s="5">
        <v>0</v>
      </c>
      <c r="AD528" s="5">
        <v>0</v>
      </c>
      <c r="AE528" s="5">
        <v>0</v>
      </c>
      <c r="AF528" s="5">
        <v>90</v>
      </c>
      <c r="AG528" s="5" t="s">
        <v>45</v>
      </c>
      <c r="AH528" s="5">
        <v>0</v>
      </c>
      <c r="AI528" s="5" t="s">
        <v>20</v>
      </c>
      <c r="AJ528" s="5">
        <v>0</v>
      </c>
      <c r="AK528" s="5" t="s">
        <v>20</v>
      </c>
      <c r="AL528" s="11">
        <f t="shared" si="155"/>
        <v>0</v>
      </c>
      <c r="AM528" s="11">
        <f t="shared" si="156"/>
        <v>90</v>
      </c>
      <c r="AN528" s="11">
        <f t="shared" si="153"/>
        <v>100</v>
      </c>
      <c r="AO528" s="11">
        <v>10</v>
      </c>
      <c r="AP528" s="11">
        <v>0</v>
      </c>
      <c r="AQ528" s="11">
        <v>0</v>
      </c>
      <c r="AR528" s="11">
        <v>0</v>
      </c>
      <c r="AS528" s="11">
        <v>0</v>
      </c>
      <c r="AT528" s="11">
        <v>0</v>
      </c>
      <c r="AU528" s="11">
        <v>0</v>
      </c>
      <c r="AV528" s="11">
        <v>0</v>
      </c>
      <c r="AW528" s="11">
        <v>0</v>
      </c>
      <c r="AX528" s="11">
        <v>0</v>
      </c>
      <c r="AY528" s="11">
        <v>0</v>
      </c>
      <c r="AZ528" s="11">
        <v>0</v>
      </c>
      <c r="BA528" s="11">
        <v>0</v>
      </c>
      <c r="BB528" s="11">
        <v>90</v>
      </c>
      <c r="BC528" t="s">
        <v>46</v>
      </c>
      <c r="BD528" s="11">
        <v>0</v>
      </c>
      <c r="BE528" t="s">
        <v>20</v>
      </c>
      <c r="BF528" s="11">
        <f t="shared" si="157"/>
        <v>0</v>
      </c>
      <c r="BG528" s="11">
        <f t="shared" si="158"/>
        <v>0</v>
      </c>
      <c r="BH528" s="11">
        <f t="shared" si="159"/>
        <v>0</v>
      </c>
      <c r="BI528" s="11">
        <f t="shared" si="160"/>
        <v>90</v>
      </c>
      <c r="BJ528" t="s">
        <v>748</v>
      </c>
      <c r="BK528" s="4" t="s">
        <v>20</v>
      </c>
      <c r="BL528" t="s">
        <v>586</v>
      </c>
    </row>
    <row r="529" spans="1:64" x14ac:dyDescent="0.25">
      <c r="A529">
        <v>2021</v>
      </c>
      <c r="B529">
        <v>120</v>
      </c>
      <c r="C529" t="s">
        <v>40</v>
      </c>
      <c r="D529" s="11">
        <v>48197</v>
      </c>
      <c r="E529" t="s">
        <v>257</v>
      </c>
      <c r="F529" t="s">
        <v>816</v>
      </c>
      <c r="G529" t="s">
        <v>224</v>
      </c>
      <c r="H529" t="s">
        <v>20</v>
      </c>
      <c r="I529" t="s">
        <v>224</v>
      </c>
      <c r="J529">
        <v>2003</v>
      </c>
      <c r="K529">
        <v>18</v>
      </c>
      <c r="L529" t="s">
        <v>741</v>
      </c>
      <c r="M529" t="s">
        <v>743</v>
      </c>
      <c r="N529" t="s">
        <v>745</v>
      </c>
      <c r="O529" s="2">
        <v>1300000</v>
      </c>
      <c r="Q529" s="2">
        <v>800000</v>
      </c>
      <c r="R529" s="3">
        <v>0.61538461538461497</v>
      </c>
      <c r="S529" s="5">
        <f t="shared" si="154"/>
        <v>100</v>
      </c>
      <c r="T529" s="5">
        <v>0</v>
      </c>
      <c r="U529" s="5">
        <v>0</v>
      </c>
      <c r="V529" s="5">
        <v>0</v>
      </c>
      <c r="W529" s="5">
        <v>0</v>
      </c>
      <c r="X529" s="5">
        <v>0</v>
      </c>
      <c r="Y529" s="5">
        <v>0</v>
      </c>
      <c r="Z529" s="5">
        <v>0</v>
      </c>
      <c r="AA529" s="5">
        <v>0</v>
      </c>
      <c r="AB529" s="5">
        <v>0</v>
      </c>
      <c r="AC529" s="5">
        <v>0</v>
      </c>
      <c r="AD529" s="5">
        <v>0</v>
      </c>
      <c r="AE529" s="5">
        <v>0</v>
      </c>
      <c r="AF529" s="5">
        <v>100</v>
      </c>
      <c r="AG529" s="5" t="s">
        <v>47</v>
      </c>
      <c r="AH529" s="5">
        <v>0</v>
      </c>
      <c r="AI529" s="5" t="s">
        <v>20</v>
      </c>
      <c r="AJ529" s="5">
        <v>0</v>
      </c>
      <c r="AK529" s="5" t="s">
        <v>20</v>
      </c>
      <c r="AL529" s="11">
        <f t="shared" si="155"/>
        <v>0</v>
      </c>
      <c r="AM529" s="11">
        <f t="shared" si="156"/>
        <v>100</v>
      </c>
      <c r="AN529" s="11">
        <f t="shared" si="153"/>
        <v>100</v>
      </c>
      <c r="AO529" s="11">
        <v>100</v>
      </c>
      <c r="AP529" s="11">
        <v>0</v>
      </c>
      <c r="AQ529" s="11">
        <v>0</v>
      </c>
      <c r="AR529" s="11">
        <v>0</v>
      </c>
      <c r="AS529" s="11">
        <v>0</v>
      </c>
      <c r="AT529" s="11">
        <v>0</v>
      </c>
      <c r="AU529" s="11">
        <v>0</v>
      </c>
      <c r="AV529" s="11">
        <v>0</v>
      </c>
      <c r="AW529" s="11">
        <v>0</v>
      </c>
      <c r="AX529" s="11">
        <v>0</v>
      </c>
      <c r="AY529" s="11">
        <v>0</v>
      </c>
      <c r="AZ529" s="11">
        <v>0</v>
      </c>
      <c r="BA529" s="11">
        <v>0</v>
      </c>
      <c r="BB529" s="11">
        <v>0</v>
      </c>
      <c r="BC529" t="s">
        <v>20</v>
      </c>
      <c r="BD529" s="11">
        <v>0</v>
      </c>
      <c r="BE529" t="s">
        <v>20</v>
      </c>
      <c r="BF529" s="11">
        <f t="shared" si="157"/>
        <v>0</v>
      </c>
      <c r="BG529" s="11">
        <f t="shared" si="158"/>
        <v>0</v>
      </c>
      <c r="BH529" s="11">
        <f t="shared" si="159"/>
        <v>0</v>
      </c>
      <c r="BI529" s="11">
        <f t="shared" si="160"/>
        <v>0</v>
      </c>
      <c r="BJ529" t="s">
        <v>747</v>
      </c>
      <c r="BK529" s="4">
        <v>10000</v>
      </c>
      <c r="BL529" t="s">
        <v>587</v>
      </c>
    </row>
    <row r="530" spans="1:64" x14ac:dyDescent="0.25">
      <c r="A530">
        <v>2021</v>
      </c>
      <c r="B530">
        <v>139</v>
      </c>
      <c r="C530" t="s">
        <v>65</v>
      </c>
      <c r="D530" s="11">
        <v>14519</v>
      </c>
      <c r="E530" t="s">
        <v>261</v>
      </c>
      <c r="F530" t="s">
        <v>817</v>
      </c>
      <c r="G530" t="s">
        <v>226</v>
      </c>
      <c r="H530" t="s">
        <v>20</v>
      </c>
      <c r="I530" t="s">
        <v>736</v>
      </c>
      <c r="J530">
        <v>2009</v>
      </c>
      <c r="K530">
        <v>12</v>
      </c>
      <c r="L530" t="s">
        <v>740</v>
      </c>
      <c r="M530" t="s">
        <v>743</v>
      </c>
      <c r="N530" t="s">
        <v>746</v>
      </c>
      <c r="O530" s="2">
        <v>8500000</v>
      </c>
      <c r="P530" s="2">
        <v>8500000</v>
      </c>
      <c r="Q530" s="2">
        <v>7900000</v>
      </c>
      <c r="R530" s="3">
        <v>0.92941176470588205</v>
      </c>
      <c r="S530" s="5">
        <f t="shared" si="154"/>
        <v>100</v>
      </c>
      <c r="T530" s="5">
        <v>20</v>
      </c>
      <c r="U530" s="5">
        <v>5</v>
      </c>
      <c r="V530" s="5">
        <v>40</v>
      </c>
      <c r="W530" s="5">
        <v>0</v>
      </c>
      <c r="X530" s="5">
        <v>15</v>
      </c>
      <c r="Y530" s="5">
        <v>5</v>
      </c>
      <c r="Z530" s="5">
        <v>15</v>
      </c>
      <c r="AA530" s="5">
        <v>0</v>
      </c>
      <c r="AB530" s="5">
        <v>0</v>
      </c>
      <c r="AC530" s="5">
        <v>0</v>
      </c>
      <c r="AD530" s="5">
        <v>0</v>
      </c>
      <c r="AE530" s="5">
        <v>0</v>
      </c>
      <c r="AF530" s="5">
        <v>0</v>
      </c>
      <c r="AG530" s="5" t="s">
        <v>20</v>
      </c>
      <c r="AH530" s="5">
        <v>0</v>
      </c>
      <c r="AI530" s="5" t="s">
        <v>20</v>
      </c>
      <c r="AJ530" s="5">
        <v>0</v>
      </c>
      <c r="AK530" s="5" t="s">
        <v>20</v>
      </c>
      <c r="AL530" s="11">
        <f t="shared" si="155"/>
        <v>40</v>
      </c>
      <c r="AM530" s="11">
        <f t="shared" si="156"/>
        <v>15</v>
      </c>
      <c r="AN530" s="11">
        <f t="shared" si="153"/>
        <v>100</v>
      </c>
      <c r="AO530" s="11">
        <v>12</v>
      </c>
      <c r="AP530" s="11">
        <v>0</v>
      </c>
      <c r="AQ530" s="11">
        <v>5</v>
      </c>
      <c r="AR530" s="11">
        <v>20</v>
      </c>
      <c r="AS530" s="11">
        <v>2</v>
      </c>
      <c r="AT530" s="11">
        <v>2</v>
      </c>
      <c r="AU530" s="11">
        <v>2</v>
      </c>
      <c r="AV530" s="11">
        <v>0</v>
      </c>
      <c r="AW530" s="11">
        <v>8</v>
      </c>
      <c r="AX530" s="11">
        <v>12</v>
      </c>
      <c r="AY530" s="11">
        <v>0</v>
      </c>
      <c r="AZ530" s="11">
        <v>0</v>
      </c>
      <c r="BA530" s="11">
        <v>37</v>
      </c>
      <c r="BB530" s="11">
        <v>0</v>
      </c>
      <c r="BC530" t="s">
        <v>20</v>
      </c>
      <c r="BD530" s="11">
        <v>0</v>
      </c>
      <c r="BE530" t="s">
        <v>20</v>
      </c>
      <c r="BF530" s="11">
        <f t="shared" si="157"/>
        <v>5</v>
      </c>
      <c r="BG530" s="11">
        <f t="shared" si="158"/>
        <v>4</v>
      </c>
      <c r="BH530" s="11">
        <f t="shared" si="159"/>
        <v>57</v>
      </c>
      <c r="BI530" s="11">
        <f t="shared" si="160"/>
        <v>0</v>
      </c>
      <c r="BJ530" t="s">
        <v>748</v>
      </c>
      <c r="BK530" s="4" t="s">
        <v>20</v>
      </c>
      <c r="BL530" t="s">
        <v>588</v>
      </c>
    </row>
    <row r="531" spans="1:64" x14ac:dyDescent="0.25">
      <c r="A531">
        <v>2021</v>
      </c>
      <c r="B531">
        <v>171</v>
      </c>
      <c r="C531" t="s">
        <v>85</v>
      </c>
      <c r="D531" s="11">
        <v>2909</v>
      </c>
      <c r="E531" t="s">
        <v>258</v>
      </c>
      <c r="F531" t="s">
        <v>817</v>
      </c>
      <c r="G531" t="s">
        <v>224</v>
      </c>
      <c r="H531" t="s">
        <v>20</v>
      </c>
      <c r="I531" t="s">
        <v>224</v>
      </c>
      <c r="J531">
        <v>1996</v>
      </c>
      <c r="K531">
        <v>25</v>
      </c>
      <c r="L531" t="s">
        <v>742</v>
      </c>
      <c r="M531" t="s">
        <v>743</v>
      </c>
      <c r="N531" t="s">
        <v>744</v>
      </c>
      <c r="O531" s="2">
        <v>3769845</v>
      </c>
      <c r="P531" s="2">
        <v>3247233</v>
      </c>
      <c r="Q531" s="2">
        <v>3949066</v>
      </c>
      <c r="R531" s="3">
        <v>1.0475406813807999</v>
      </c>
      <c r="S531" s="5">
        <f t="shared" si="154"/>
        <v>100</v>
      </c>
      <c r="T531" s="5">
        <v>100</v>
      </c>
      <c r="U531" s="5">
        <v>0</v>
      </c>
      <c r="V531" s="5">
        <v>0</v>
      </c>
      <c r="W531" s="5">
        <v>0</v>
      </c>
      <c r="X531" s="5">
        <v>0</v>
      </c>
      <c r="Y531" s="5">
        <v>0</v>
      </c>
      <c r="Z531" s="5">
        <v>0</v>
      </c>
      <c r="AA531" s="5">
        <v>0</v>
      </c>
      <c r="AB531" s="5">
        <v>0</v>
      </c>
      <c r="AC531" s="5">
        <v>0</v>
      </c>
      <c r="AD531" s="5">
        <v>0</v>
      </c>
      <c r="AE531" s="5">
        <v>0</v>
      </c>
      <c r="AF531" s="5">
        <v>0</v>
      </c>
      <c r="AG531" s="5" t="s">
        <v>20</v>
      </c>
      <c r="AH531" s="5">
        <v>0</v>
      </c>
      <c r="AI531" s="5" t="s">
        <v>20</v>
      </c>
      <c r="AJ531" s="5">
        <v>0</v>
      </c>
      <c r="AK531" s="5" t="s">
        <v>20</v>
      </c>
      <c r="AL531" s="11">
        <f t="shared" si="155"/>
        <v>0</v>
      </c>
      <c r="AM531" s="11">
        <f t="shared" si="156"/>
        <v>0</v>
      </c>
      <c r="AN531" s="11">
        <f t="shared" si="153"/>
        <v>100</v>
      </c>
      <c r="AO531" s="11">
        <v>0</v>
      </c>
      <c r="AP531" s="11">
        <v>100</v>
      </c>
      <c r="AQ531" s="11">
        <v>0</v>
      </c>
      <c r="AR531" s="11">
        <v>0</v>
      </c>
      <c r="AS531" s="11">
        <v>0</v>
      </c>
      <c r="AT531" s="11">
        <v>0</v>
      </c>
      <c r="AU531" s="11">
        <v>0</v>
      </c>
      <c r="AV531" s="11">
        <v>0</v>
      </c>
      <c r="AW531" s="11">
        <v>0</v>
      </c>
      <c r="AX531" s="11">
        <v>0</v>
      </c>
      <c r="AY531" s="11">
        <v>0</v>
      </c>
      <c r="AZ531" s="11">
        <v>0</v>
      </c>
      <c r="BA531" s="11">
        <v>0</v>
      </c>
      <c r="BB531" s="11">
        <v>0</v>
      </c>
      <c r="BC531" t="s">
        <v>20</v>
      </c>
      <c r="BD531" s="11">
        <v>0</v>
      </c>
      <c r="BE531" t="s">
        <v>20</v>
      </c>
      <c r="BF531" s="11">
        <f t="shared" si="157"/>
        <v>100</v>
      </c>
      <c r="BG531" s="11">
        <f t="shared" si="158"/>
        <v>0</v>
      </c>
      <c r="BH531" s="11">
        <f t="shared" si="159"/>
        <v>0</v>
      </c>
      <c r="BI531" s="11">
        <f t="shared" si="160"/>
        <v>0</v>
      </c>
      <c r="BJ531" t="s">
        <v>748</v>
      </c>
      <c r="BK531" s="4" t="s">
        <v>20</v>
      </c>
      <c r="BL531" t="s">
        <v>586</v>
      </c>
    </row>
    <row r="532" spans="1:64" x14ac:dyDescent="0.25">
      <c r="A532">
        <v>2021</v>
      </c>
      <c r="B532">
        <v>113</v>
      </c>
      <c r="C532" t="s">
        <v>32</v>
      </c>
      <c r="D532" s="11">
        <v>95637</v>
      </c>
      <c r="E532" t="s">
        <v>253</v>
      </c>
      <c r="F532" t="s">
        <v>818</v>
      </c>
      <c r="G532" t="s">
        <v>226</v>
      </c>
      <c r="H532" t="s">
        <v>20</v>
      </c>
      <c r="I532" t="s">
        <v>736</v>
      </c>
      <c r="J532">
        <v>2007</v>
      </c>
      <c r="K532">
        <v>14</v>
      </c>
      <c r="L532" t="s">
        <v>740</v>
      </c>
      <c r="M532" t="s">
        <v>743</v>
      </c>
      <c r="N532" t="s">
        <v>744</v>
      </c>
      <c r="O532" s="2">
        <v>1300000</v>
      </c>
      <c r="P532" s="2">
        <v>1245000</v>
      </c>
      <c r="Q532" s="2">
        <v>1262000</v>
      </c>
      <c r="R532" s="3">
        <v>0.97076923076923105</v>
      </c>
      <c r="S532" s="5">
        <f t="shared" si="154"/>
        <v>100</v>
      </c>
      <c r="T532" s="5">
        <v>61</v>
      </c>
      <c r="U532" s="5">
        <v>0</v>
      </c>
      <c r="V532" s="5">
        <v>4</v>
      </c>
      <c r="W532" s="5">
        <v>0</v>
      </c>
      <c r="X532" s="5">
        <v>0</v>
      </c>
      <c r="Y532" s="5">
        <v>6</v>
      </c>
      <c r="Z532" s="5">
        <v>3</v>
      </c>
      <c r="AA532" s="5">
        <v>0</v>
      </c>
      <c r="AB532" s="5">
        <v>0</v>
      </c>
      <c r="AC532" s="5">
        <v>25</v>
      </c>
      <c r="AD532" s="5">
        <v>0</v>
      </c>
      <c r="AE532" s="5">
        <v>1</v>
      </c>
      <c r="AF532" s="5">
        <v>0</v>
      </c>
      <c r="AG532" s="5" t="s">
        <v>20</v>
      </c>
      <c r="AH532" s="5">
        <v>0</v>
      </c>
      <c r="AI532" s="5" t="s">
        <v>20</v>
      </c>
      <c r="AJ532" s="5">
        <v>0</v>
      </c>
      <c r="AK532" s="5" t="s">
        <v>20</v>
      </c>
      <c r="AL532" s="11">
        <f t="shared" si="155"/>
        <v>4</v>
      </c>
      <c r="AM532" s="11">
        <f t="shared" si="156"/>
        <v>29</v>
      </c>
      <c r="AN532" s="11">
        <f t="shared" si="153"/>
        <v>100</v>
      </c>
      <c r="AO532">
        <v>3</v>
      </c>
      <c r="AP532">
        <v>0</v>
      </c>
      <c r="AQ532">
        <v>65</v>
      </c>
      <c r="AR532">
        <v>15</v>
      </c>
      <c r="AS532">
        <v>0</v>
      </c>
      <c r="AT532">
        <v>15</v>
      </c>
      <c r="AU532">
        <v>0</v>
      </c>
      <c r="AV532">
        <v>0</v>
      </c>
      <c r="AW532">
        <v>1</v>
      </c>
      <c r="AX532">
        <v>0</v>
      </c>
      <c r="AY532">
        <v>0</v>
      </c>
      <c r="AZ532">
        <v>0</v>
      </c>
      <c r="BA532">
        <v>1</v>
      </c>
      <c r="BB532">
        <v>0</v>
      </c>
      <c r="BC532" t="s">
        <v>20</v>
      </c>
      <c r="BD532" s="11">
        <v>0</v>
      </c>
      <c r="BE532" t="s">
        <v>20</v>
      </c>
      <c r="BF532" s="11">
        <f t="shared" si="157"/>
        <v>65</v>
      </c>
      <c r="BG532" s="11">
        <f t="shared" si="158"/>
        <v>15</v>
      </c>
      <c r="BH532" s="11">
        <f t="shared" si="159"/>
        <v>2</v>
      </c>
      <c r="BI532" s="11">
        <f t="shared" si="160"/>
        <v>0</v>
      </c>
      <c r="BJ532" t="s">
        <v>748</v>
      </c>
      <c r="BK532" s="4" t="s">
        <v>20</v>
      </c>
      <c r="BL532" t="s">
        <v>588</v>
      </c>
    </row>
    <row r="533" spans="1:64" x14ac:dyDescent="0.25">
      <c r="A533">
        <v>2021</v>
      </c>
      <c r="B533">
        <v>127</v>
      </c>
      <c r="C533" t="s">
        <v>55</v>
      </c>
      <c r="D533" s="11">
        <v>97031</v>
      </c>
      <c r="E533" t="s">
        <v>253</v>
      </c>
      <c r="F533" t="s">
        <v>818</v>
      </c>
      <c r="G533" t="s">
        <v>224</v>
      </c>
      <c r="H533" t="s">
        <v>20</v>
      </c>
      <c r="I533" t="s">
        <v>224</v>
      </c>
      <c r="J533">
        <v>2008</v>
      </c>
      <c r="K533">
        <v>13</v>
      </c>
      <c r="L533" t="s">
        <v>740</v>
      </c>
      <c r="M533" t="s">
        <v>743</v>
      </c>
      <c r="N533" t="s">
        <v>745</v>
      </c>
      <c r="O533" s="2">
        <v>150000</v>
      </c>
      <c r="P533" s="2">
        <v>70000</v>
      </c>
      <c r="Q533" s="2">
        <v>150000</v>
      </c>
      <c r="R533" s="3">
        <v>1</v>
      </c>
      <c r="S533" s="5">
        <f t="shared" si="154"/>
        <v>100</v>
      </c>
      <c r="T533" s="5">
        <v>100</v>
      </c>
      <c r="U533" s="5">
        <v>0</v>
      </c>
      <c r="V533" s="5">
        <v>0</v>
      </c>
      <c r="W533" s="5">
        <v>0</v>
      </c>
      <c r="X533" s="5">
        <v>0</v>
      </c>
      <c r="Y533" s="5">
        <v>0</v>
      </c>
      <c r="Z533" s="5">
        <v>0</v>
      </c>
      <c r="AA533" s="5">
        <v>0</v>
      </c>
      <c r="AB533" s="5">
        <v>0</v>
      </c>
      <c r="AC533" s="5">
        <v>0</v>
      </c>
      <c r="AD533" s="5">
        <v>0</v>
      </c>
      <c r="AE533" s="5">
        <v>0</v>
      </c>
      <c r="AF533" s="5">
        <v>0</v>
      </c>
      <c r="AG533" s="5" t="s">
        <v>20</v>
      </c>
      <c r="AH533" s="5">
        <v>0</v>
      </c>
      <c r="AI533" s="5" t="s">
        <v>20</v>
      </c>
      <c r="AJ533" s="5">
        <v>0</v>
      </c>
      <c r="AK533" s="5" t="s">
        <v>20</v>
      </c>
      <c r="AL533" s="11">
        <f t="shared" si="155"/>
        <v>0</v>
      </c>
      <c r="AM533" s="11">
        <f t="shared" si="156"/>
        <v>0</v>
      </c>
      <c r="AN533" s="11">
        <f t="shared" si="153"/>
        <v>100</v>
      </c>
      <c r="AO533" s="11">
        <v>100</v>
      </c>
      <c r="AP533" s="11">
        <v>0</v>
      </c>
      <c r="AQ533" s="11">
        <v>0</v>
      </c>
      <c r="AR533" s="11">
        <v>0</v>
      </c>
      <c r="AS533" s="11">
        <v>0</v>
      </c>
      <c r="AT533" s="11">
        <v>0</v>
      </c>
      <c r="AU533" s="11">
        <v>0</v>
      </c>
      <c r="AV533" s="11">
        <v>0</v>
      </c>
      <c r="AW533" s="11">
        <v>0</v>
      </c>
      <c r="AX533" s="11">
        <v>0</v>
      </c>
      <c r="AY533" s="11">
        <v>0</v>
      </c>
      <c r="AZ533" s="11">
        <v>0</v>
      </c>
      <c r="BA533" s="11">
        <v>0</v>
      </c>
      <c r="BB533" s="11">
        <v>0</v>
      </c>
      <c r="BC533" t="s">
        <v>20</v>
      </c>
      <c r="BD533" s="11">
        <v>0</v>
      </c>
      <c r="BE533" t="s">
        <v>20</v>
      </c>
      <c r="BF533" s="11">
        <f t="shared" si="157"/>
        <v>0</v>
      </c>
      <c r="BG533" s="11">
        <f t="shared" si="158"/>
        <v>0</v>
      </c>
      <c r="BH533" s="11">
        <f t="shared" si="159"/>
        <v>0</v>
      </c>
      <c r="BI533" s="11">
        <f t="shared" si="160"/>
        <v>0</v>
      </c>
      <c r="BJ533" t="s">
        <v>747</v>
      </c>
      <c r="BK533" s="4">
        <v>4100</v>
      </c>
      <c r="BL533" t="s">
        <v>586</v>
      </c>
    </row>
    <row r="534" spans="1:64" x14ac:dyDescent="0.25">
      <c r="A534">
        <v>2021</v>
      </c>
      <c r="B534">
        <v>177</v>
      </c>
      <c r="C534" t="s">
        <v>32</v>
      </c>
      <c r="D534" s="11">
        <v>94560</v>
      </c>
      <c r="E534" t="s">
        <v>253</v>
      </c>
      <c r="F534" t="s">
        <v>818</v>
      </c>
      <c r="G534" t="s">
        <v>224</v>
      </c>
      <c r="H534" t="s">
        <v>20</v>
      </c>
      <c r="I534" t="s">
        <v>224</v>
      </c>
      <c r="J534">
        <v>2009</v>
      </c>
      <c r="K534">
        <v>12</v>
      </c>
      <c r="L534" t="s">
        <v>740</v>
      </c>
      <c r="M534" t="s">
        <v>743</v>
      </c>
      <c r="N534" t="s">
        <v>746</v>
      </c>
      <c r="O534" s="2">
        <v>400000</v>
      </c>
      <c r="P534" s="2">
        <v>280000</v>
      </c>
      <c r="Q534" s="2">
        <v>380000</v>
      </c>
      <c r="R534" s="3">
        <v>0.95</v>
      </c>
      <c r="S534" s="5">
        <f t="shared" si="154"/>
        <v>100</v>
      </c>
      <c r="T534" s="5">
        <v>100</v>
      </c>
      <c r="U534" s="5">
        <v>0</v>
      </c>
      <c r="V534" s="5">
        <v>0</v>
      </c>
      <c r="W534" s="5">
        <v>0</v>
      </c>
      <c r="X534" s="5">
        <v>0</v>
      </c>
      <c r="Y534" s="5">
        <v>0</v>
      </c>
      <c r="Z534" s="5">
        <v>0</v>
      </c>
      <c r="AA534" s="5">
        <v>0</v>
      </c>
      <c r="AB534" s="5">
        <v>0</v>
      </c>
      <c r="AC534" s="5">
        <v>0</v>
      </c>
      <c r="AD534" s="5">
        <v>0</v>
      </c>
      <c r="AE534" s="5">
        <v>0</v>
      </c>
      <c r="AF534" s="5">
        <v>0</v>
      </c>
      <c r="AG534" s="5" t="s">
        <v>20</v>
      </c>
      <c r="AH534" s="5">
        <v>0</v>
      </c>
      <c r="AI534" s="5" t="s">
        <v>20</v>
      </c>
      <c r="AJ534" s="5">
        <v>0</v>
      </c>
      <c r="AK534" s="5" t="s">
        <v>20</v>
      </c>
      <c r="AL534" s="11">
        <f t="shared" si="155"/>
        <v>0</v>
      </c>
      <c r="AM534" s="11">
        <f t="shared" si="156"/>
        <v>0</v>
      </c>
      <c r="AN534" s="11">
        <f t="shared" si="153"/>
        <v>100</v>
      </c>
      <c r="AO534" s="11">
        <v>64.290000000000006</v>
      </c>
      <c r="AP534" s="11">
        <v>0</v>
      </c>
      <c r="AQ534" s="11">
        <v>3.57</v>
      </c>
      <c r="AR534" s="11">
        <v>7.14</v>
      </c>
      <c r="AS534" s="11">
        <v>0</v>
      </c>
      <c r="AT534" s="11">
        <v>25</v>
      </c>
      <c r="AU534" s="11">
        <v>0</v>
      </c>
      <c r="AV534" s="11">
        <v>0</v>
      </c>
      <c r="AW534" s="11">
        <v>0</v>
      </c>
      <c r="AX534" s="11">
        <v>0</v>
      </c>
      <c r="AY534" s="11">
        <v>0</v>
      </c>
      <c r="AZ534" s="11">
        <v>0</v>
      </c>
      <c r="BA534" s="11">
        <v>0</v>
      </c>
      <c r="BB534" s="11">
        <v>0</v>
      </c>
      <c r="BC534" t="s">
        <v>20</v>
      </c>
      <c r="BD534" s="11">
        <v>0</v>
      </c>
      <c r="BE534" t="s">
        <v>20</v>
      </c>
      <c r="BF534" s="11">
        <f t="shared" si="157"/>
        <v>3.57</v>
      </c>
      <c r="BG534" s="11">
        <f t="shared" si="158"/>
        <v>25</v>
      </c>
      <c r="BH534" s="11">
        <f t="shared" si="159"/>
        <v>0</v>
      </c>
      <c r="BI534" s="11">
        <f t="shared" si="160"/>
        <v>0</v>
      </c>
      <c r="BJ534" t="s">
        <v>747</v>
      </c>
      <c r="BK534" s="4">
        <v>10000</v>
      </c>
      <c r="BL534" t="s">
        <v>586</v>
      </c>
    </row>
    <row r="535" spans="1:64" x14ac:dyDescent="0.25">
      <c r="A535">
        <v>2021</v>
      </c>
      <c r="B535">
        <v>124</v>
      </c>
      <c r="C535" t="s">
        <v>49</v>
      </c>
      <c r="D535" s="11">
        <v>20018</v>
      </c>
      <c r="E535" t="s">
        <v>260</v>
      </c>
      <c r="F535" t="s">
        <v>819</v>
      </c>
      <c r="G535" t="s">
        <v>224</v>
      </c>
      <c r="H535" t="s">
        <v>20</v>
      </c>
      <c r="I535" t="s">
        <v>224</v>
      </c>
      <c r="J535">
        <v>1989</v>
      </c>
      <c r="K535">
        <v>32</v>
      </c>
      <c r="L535" t="s">
        <v>742</v>
      </c>
      <c r="M535" t="s">
        <v>743</v>
      </c>
      <c r="N535" t="s">
        <v>745</v>
      </c>
      <c r="O535" s="2">
        <v>12000000</v>
      </c>
      <c r="P535" s="2">
        <v>4930660</v>
      </c>
      <c r="Q535" s="2">
        <v>8657218</v>
      </c>
      <c r="R535" s="3">
        <v>0.72143483333333303</v>
      </c>
      <c r="S535" s="5">
        <f t="shared" si="154"/>
        <v>100</v>
      </c>
      <c r="T535" s="5">
        <v>8</v>
      </c>
      <c r="U535" s="5">
        <v>2</v>
      </c>
      <c r="V535" s="5">
        <v>0</v>
      </c>
      <c r="W535" s="5">
        <v>0</v>
      </c>
      <c r="X535" s="5">
        <v>0</v>
      </c>
      <c r="Y535" s="5">
        <v>0</v>
      </c>
      <c r="Z535" s="5">
        <v>0</v>
      </c>
      <c r="AA535" s="5">
        <v>0</v>
      </c>
      <c r="AB535" s="5">
        <v>0</v>
      </c>
      <c r="AC535" s="5">
        <v>0</v>
      </c>
      <c r="AD535" s="5">
        <v>0</v>
      </c>
      <c r="AE535" s="5">
        <v>0</v>
      </c>
      <c r="AF535" s="5">
        <v>90</v>
      </c>
      <c r="AG535" s="5" t="s">
        <v>50</v>
      </c>
      <c r="AH535" s="5">
        <v>0</v>
      </c>
      <c r="AI535" s="5" t="s">
        <v>20</v>
      </c>
      <c r="AJ535" s="5">
        <v>0</v>
      </c>
      <c r="AK535" s="5" t="s">
        <v>20</v>
      </c>
      <c r="AL535" s="11">
        <f t="shared" si="155"/>
        <v>0</v>
      </c>
      <c r="AM535" s="11">
        <f t="shared" si="156"/>
        <v>90</v>
      </c>
      <c r="AN535" s="11">
        <f t="shared" si="153"/>
        <v>100</v>
      </c>
      <c r="AO535" s="11">
        <v>0</v>
      </c>
      <c r="AP535" s="11">
        <v>0</v>
      </c>
      <c r="AQ535" s="11">
        <v>3</v>
      </c>
      <c r="AR535" s="11">
        <v>1</v>
      </c>
      <c r="AS535" s="11">
        <v>0</v>
      </c>
      <c r="AT535" s="11">
        <v>0</v>
      </c>
      <c r="AU535" s="11">
        <v>0</v>
      </c>
      <c r="AV535" s="11">
        <v>0</v>
      </c>
      <c r="AW535" s="11">
        <v>32</v>
      </c>
      <c r="AX535" s="11">
        <v>0</v>
      </c>
      <c r="AY535" s="11">
        <v>0</v>
      </c>
      <c r="AZ535" s="11">
        <v>0</v>
      </c>
      <c r="BA535" s="11">
        <v>0</v>
      </c>
      <c r="BB535" s="11">
        <v>52</v>
      </c>
      <c r="BC535" t="s">
        <v>51</v>
      </c>
      <c r="BD535" s="11">
        <v>12</v>
      </c>
      <c r="BE535" t="s">
        <v>20</v>
      </c>
      <c r="BF535" s="11">
        <f t="shared" si="157"/>
        <v>3</v>
      </c>
      <c r="BG535" s="11">
        <f t="shared" si="158"/>
        <v>0</v>
      </c>
      <c r="BH535" s="11">
        <f t="shared" si="159"/>
        <v>32</v>
      </c>
      <c r="BI535" s="11">
        <f t="shared" si="160"/>
        <v>64</v>
      </c>
      <c r="BJ535" t="s">
        <v>747</v>
      </c>
      <c r="BK535" s="4" t="s">
        <v>20</v>
      </c>
      <c r="BL535" t="s">
        <v>587</v>
      </c>
    </row>
    <row r="536" spans="1:64" x14ac:dyDescent="0.25">
      <c r="A536">
        <v>2021</v>
      </c>
      <c r="B536">
        <v>155</v>
      </c>
      <c r="C536" t="s">
        <v>57</v>
      </c>
      <c r="D536" s="11">
        <v>23236</v>
      </c>
      <c r="E536" t="s">
        <v>260</v>
      </c>
      <c r="F536" t="s">
        <v>819</v>
      </c>
      <c r="G536" t="s">
        <v>224</v>
      </c>
      <c r="H536" t="s">
        <v>20</v>
      </c>
      <c r="I536" t="s">
        <v>224</v>
      </c>
      <c r="J536">
        <v>2008</v>
      </c>
      <c r="K536">
        <v>13</v>
      </c>
      <c r="L536" t="s">
        <v>740</v>
      </c>
      <c r="M536" t="s">
        <v>743</v>
      </c>
      <c r="N536" t="s">
        <v>745</v>
      </c>
      <c r="O536" s="2">
        <v>1050000</v>
      </c>
      <c r="P536" s="2">
        <v>1000000</v>
      </c>
      <c r="Q536" s="2">
        <v>100000</v>
      </c>
      <c r="R536" s="3">
        <v>9.5238095238095205E-2</v>
      </c>
      <c r="S536" s="5">
        <f t="shared" si="154"/>
        <v>100</v>
      </c>
      <c r="T536" s="5">
        <v>60</v>
      </c>
      <c r="U536" s="5">
        <v>0</v>
      </c>
      <c r="V536" s="5">
        <v>15</v>
      </c>
      <c r="W536" s="5">
        <v>0</v>
      </c>
      <c r="X536" s="5">
        <v>5</v>
      </c>
      <c r="Y536" s="5">
        <v>5</v>
      </c>
      <c r="Z536" s="5">
        <v>0</v>
      </c>
      <c r="AA536" s="5">
        <v>10</v>
      </c>
      <c r="AB536" s="5">
        <v>0</v>
      </c>
      <c r="AC536" s="5">
        <v>0</v>
      </c>
      <c r="AD536" s="5">
        <v>0</v>
      </c>
      <c r="AE536" s="5">
        <v>5</v>
      </c>
      <c r="AF536" s="5">
        <v>0</v>
      </c>
      <c r="AG536" s="5" t="s">
        <v>20</v>
      </c>
      <c r="AH536" s="5">
        <v>0</v>
      </c>
      <c r="AI536" s="5" t="s">
        <v>20</v>
      </c>
      <c r="AJ536" s="5">
        <v>0</v>
      </c>
      <c r="AK536" s="5" t="s">
        <v>20</v>
      </c>
      <c r="AL536" s="11">
        <f t="shared" si="155"/>
        <v>15</v>
      </c>
      <c r="AM536" s="11">
        <f t="shared" si="156"/>
        <v>15</v>
      </c>
      <c r="AN536" s="11">
        <f t="shared" si="153"/>
        <v>100</v>
      </c>
      <c r="AO536" s="11">
        <v>100</v>
      </c>
      <c r="AP536" s="11">
        <v>0</v>
      </c>
      <c r="AQ536" s="11">
        <v>0</v>
      </c>
      <c r="AR536" s="11">
        <v>0</v>
      </c>
      <c r="AS536" s="11">
        <v>0</v>
      </c>
      <c r="AT536" s="11">
        <v>0</v>
      </c>
      <c r="AU536" s="11">
        <v>0</v>
      </c>
      <c r="AV536" s="11">
        <v>0</v>
      </c>
      <c r="AW536" s="11">
        <v>0</v>
      </c>
      <c r="AX536" s="11">
        <v>0</v>
      </c>
      <c r="AY536" s="11">
        <v>0</v>
      </c>
      <c r="AZ536" s="11">
        <v>0</v>
      </c>
      <c r="BA536" s="11">
        <v>0</v>
      </c>
      <c r="BB536" s="11">
        <v>0</v>
      </c>
      <c r="BC536" t="s">
        <v>20</v>
      </c>
      <c r="BD536" s="11">
        <v>0</v>
      </c>
      <c r="BE536" t="s">
        <v>20</v>
      </c>
      <c r="BF536" s="11">
        <f t="shared" si="157"/>
        <v>0</v>
      </c>
      <c r="BG536" s="11">
        <f t="shared" si="158"/>
        <v>0</v>
      </c>
      <c r="BH536" s="11">
        <f t="shared" si="159"/>
        <v>0</v>
      </c>
      <c r="BI536" s="11">
        <f t="shared" si="160"/>
        <v>0</v>
      </c>
      <c r="BJ536" t="s">
        <v>748</v>
      </c>
      <c r="BK536" s="4" t="s">
        <v>20</v>
      </c>
      <c r="BL536" t="s">
        <v>587</v>
      </c>
    </row>
    <row r="537" spans="1:64" x14ac:dyDescent="0.25">
      <c r="A537">
        <v>2021</v>
      </c>
      <c r="B537">
        <v>137</v>
      </c>
      <c r="C537" t="s">
        <v>61</v>
      </c>
      <c r="D537" s="11">
        <v>31811</v>
      </c>
      <c r="E537" t="s">
        <v>260</v>
      </c>
      <c r="F537" t="s">
        <v>819</v>
      </c>
      <c r="G537" t="s">
        <v>227</v>
      </c>
      <c r="H537" t="s">
        <v>20</v>
      </c>
      <c r="I537" t="s">
        <v>733</v>
      </c>
      <c r="J537">
        <v>1966</v>
      </c>
      <c r="K537">
        <v>55</v>
      </c>
      <c r="L537" t="s">
        <v>742</v>
      </c>
      <c r="M537" t="s">
        <v>743</v>
      </c>
      <c r="N537" t="s">
        <v>745</v>
      </c>
      <c r="O537" s="2">
        <v>247000</v>
      </c>
      <c r="P537" s="2">
        <v>188000</v>
      </c>
      <c r="Q537" s="2">
        <v>188000</v>
      </c>
      <c r="R537" s="3">
        <v>0.76113360323886603</v>
      </c>
      <c r="S537" s="5">
        <f t="shared" si="154"/>
        <v>100</v>
      </c>
      <c r="T537" s="5">
        <v>54</v>
      </c>
      <c r="U537" s="5">
        <v>1</v>
      </c>
      <c r="V537" s="5">
        <v>10</v>
      </c>
      <c r="W537" s="5">
        <v>0</v>
      </c>
      <c r="X537" s="5">
        <v>0</v>
      </c>
      <c r="Y537" s="5">
        <v>7</v>
      </c>
      <c r="Z537" s="5">
        <v>5</v>
      </c>
      <c r="AA537" s="5">
        <v>10</v>
      </c>
      <c r="AB537" s="5">
        <v>2</v>
      </c>
      <c r="AC537" s="5">
        <v>10</v>
      </c>
      <c r="AD537" s="5">
        <v>0</v>
      </c>
      <c r="AE537" s="5">
        <v>1</v>
      </c>
      <c r="AF537" s="5">
        <v>0</v>
      </c>
      <c r="AG537" s="5" t="s">
        <v>20</v>
      </c>
      <c r="AH537" s="5">
        <v>0</v>
      </c>
      <c r="AI537" s="5" t="s">
        <v>20</v>
      </c>
      <c r="AJ537" s="5">
        <v>0</v>
      </c>
      <c r="AK537" s="5" t="s">
        <v>20</v>
      </c>
      <c r="AL537" s="11">
        <f t="shared" si="155"/>
        <v>10</v>
      </c>
      <c r="AM537" s="11">
        <f t="shared" si="156"/>
        <v>28</v>
      </c>
      <c r="AN537" s="11">
        <f t="shared" si="153"/>
        <v>100</v>
      </c>
      <c r="AO537" s="11">
        <v>15</v>
      </c>
      <c r="AP537" s="11">
        <v>0</v>
      </c>
      <c r="AQ537" s="11">
        <v>0</v>
      </c>
      <c r="AR537" s="11">
        <v>50</v>
      </c>
      <c r="AS537" s="11">
        <v>0</v>
      </c>
      <c r="AT537" s="11">
        <v>30</v>
      </c>
      <c r="AU537" s="11">
        <v>0</v>
      </c>
      <c r="AV537" s="11">
        <v>5</v>
      </c>
      <c r="AW537" s="11">
        <v>0</v>
      </c>
      <c r="AX537" s="11">
        <v>0</v>
      </c>
      <c r="AY537" s="11">
        <v>0</v>
      </c>
      <c r="AZ537" s="11">
        <v>0</v>
      </c>
      <c r="BA537" s="11">
        <v>0</v>
      </c>
      <c r="BB537" s="11">
        <v>0</v>
      </c>
      <c r="BC537" t="s">
        <v>20</v>
      </c>
      <c r="BD537" s="11">
        <v>0</v>
      </c>
      <c r="BE537" t="s">
        <v>20</v>
      </c>
      <c r="BF537" s="11">
        <f t="shared" si="157"/>
        <v>0</v>
      </c>
      <c r="BG537" s="11">
        <f t="shared" si="158"/>
        <v>30</v>
      </c>
      <c r="BH537" s="11">
        <f t="shared" si="159"/>
        <v>5</v>
      </c>
      <c r="BI537" s="11">
        <f t="shared" si="160"/>
        <v>0</v>
      </c>
      <c r="BJ537" t="s">
        <v>747</v>
      </c>
      <c r="BK537" s="2">
        <v>500</v>
      </c>
      <c r="BL537" t="s">
        <v>588</v>
      </c>
    </row>
    <row r="538" spans="1:64" x14ac:dyDescent="0.25">
      <c r="A538">
        <v>2021</v>
      </c>
      <c r="B538">
        <v>102</v>
      </c>
      <c r="C538" t="s">
        <v>23</v>
      </c>
      <c r="D538" s="11">
        <v>63110</v>
      </c>
      <c r="E538" t="s">
        <v>255</v>
      </c>
      <c r="F538" t="s">
        <v>816</v>
      </c>
      <c r="G538" t="s">
        <v>230</v>
      </c>
      <c r="H538" t="s">
        <v>20</v>
      </c>
      <c r="I538" t="s">
        <v>736</v>
      </c>
      <c r="J538">
        <v>2008</v>
      </c>
      <c r="K538">
        <v>13</v>
      </c>
      <c r="L538" t="s">
        <v>740</v>
      </c>
      <c r="M538" t="s">
        <v>743</v>
      </c>
      <c r="N538" t="s">
        <v>744</v>
      </c>
      <c r="O538" s="2">
        <v>838000</v>
      </c>
      <c r="P538" s="2">
        <v>838000</v>
      </c>
      <c r="Q538" s="2">
        <v>728000</v>
      </c>
      <c r="R538" s="3">
        <v>0.86873508353221995</v>
      </c>
      <c r="S538" s="5">
        <f t="shared" si="154"/>
        <v>100</v>
      </c>
      <c r="T538" s="5">
        <v>56</v>
      </c>
      <c r="U538" s="5">
        <v>0</v>
      </c>
      <c r="V538" s="5">
        <v>32</v>
      </c>
      <c r="W538" s="5">
        <v>0</v>
      </c>
      <c r="X538" s="5">
        <v>2.2000000000000002</v>
      </c>
      <c r="Y538" s="5">
        <v>5</v>
      </c>
      <c r="Z538" s="5">
        <v>4.8</v>
      </c>
      <c r="AA538" s="5">
        <v>0</v>
      </c>
      <c r="AB538" s="5">
        <v>0</v>
      </c>
      <c r="AC538" s="5">
        <v>0</v>
      </c>
      <c r="AD538" s="5">
        <v>0</v>
      </c>
      <c r="AE538" s="5">
        <v>0</v>
      </c>
      <c r="AF538" s="5">
        <v>0</v>
      </c>
      <c r="AG538" s="5" t="s">
        <v>20</v>
      </c>
      <c r="AH538" s="5">
        <v>0</v>
      </c>
      <c r="AI538" s="5" t="s">
        <v>20</v>
      </c>
      <c r="AJ538" s="5">
        <v>0</v>
      </c>
      <c r="AK538" s="5" t="s">
        <v>20</v>
      </c>
      <c r="AL538" s="11">
        <f t="shared" si="155"/>
        <v>32</v>
      </c>
      <c r="AM538" s="11">
        <f t="shared" si="156"/>
        <v>4.8</v>
      </c>
      <c r="AN538" s="11">
        <f t="shared" si="153"/>
        <v>100</v>
      </c>
      <c r="AO538" s="11">
        <v>7</v>
      </c>
      <c r="AP538" s="11">
        <v>0</v>
      </c>
      <c r="AQ538" s="11">
        <v>6.5</v>
      </c>
      <c r="AR538" s="11">
        <v>79.7</v>
      </c>
      <c r="AS538" s="11">
        <v>0</v>
      </c>
      <c r="AT538" s="11">
        <v>0</v>
      </c>
      <c r="AU538" s="11">
        <v>0</v>
      </c>
      <c r="AV538" s="11">
        <v>0.8</v>
      </c>
      <c r="AW538" s="11">
        <v>0</v>
      </c>
      <c r="AX538" s="11">
        <v>1</v>
      </c>
      <c r="AY538" s="11">
        <v>0</v>
      </c>
      <c r="AZ538" s="11">
        <v>0</v>
      </c>
      <c r="BA538" s="11">
        <v>5</v>
      </c>
      <c r="BB538" s="11">
        <v>0</v>
      </c>
      <c r="BC538" t="s">
        <v>20</v>
      </c>
      <c r="BD538" s="11">
        <v>0</v>
      </c>
      <c r="BE538" t="s">
        <v>20</v>
      </c>
      <c r="BF538" s="11">
        <f t="shared" si="157"/>
        <v>6.5</v>
      </c>
      <c r="BG538" s="11">
        <f t="shared" si="158"/>
        <v>0</v>
      </c>
      <c r="BH538" s="11">
        <f t="shared" si="159"/>
        <v>6.8</v>
      </c>
      <c r="BI538" s="11">
        <f t="shared" si="160"/>
        <v>0</v>
      </c>
      <c r="BJ538" t="s">
        <v>748</v>
      </c>
      <c r="BK538" s="4" t="s">
        <v>20</v>
      </c>
      <c r="BL538" t="s">
        <v>588</v>
      </c>
    </row>
    <row r="539" spans="1:64" x14ac:dyDescent="0.25">
      <c r="A539">
        <v>2021</v>
      </c>
      <c r="B539">
        <v>166</v>
      </c>
      <c r="C539" t="s">
        <v>23</v>
      </c>
      <c r="D539" s="11">
        <v>63113</v>
      </c>
      <c r="E539" t="s">
        <v>255</v>
      </c>
      <c r="F539" t="s">
        <v>816</v>
      </c>
      <c r="G539" t="s">
        <v>224</v>
      </c>
      <c r="H539" t="s">
        <v>20</v>
      </c>
      <c r="I539" t="s">
        <v>224</v>
      </c>
      <c r="J539">
        <v>2010</v>
      </c>
      <c r="K539">
        <v>11</v>
      </c>
      <c r="L539" t="s">
        <v>740</v>
      </c>
      <c r="M539" t="s">
        <v>743</v>
      </c>
      <c r="N539" t="s">
        <v>746</v>
      </c>
      <c r="O539" s="2">
        <v>1800000</v>
      </c>
      <c r="P539" s="2">
        <v>1200000</v>
      </c>
      <c r="Q539" s="2">
        <v>496000</v>
      </c>
      <c r="R539" s="3">
        <v>0.275555555555556</v>
      </c>
      <c r="S539" s="5">
        <f t="shared" si="154"/>
        <v>100</v>
      </c>
      <c r="T539" s="5">
        <v>40</v>
      </c>
      <c r="U539" s="5">
        <v>0</v>
      </c>
      <c r="V539" s="5">
        <v>10</v>
      </c>
      <c r="W539" s="5">
        <v>5</v>
      </c>
      <c r="X539" s="5">
        <v>0</v>
      </c>
      <c r="Y539" s="5">
        <v>0</v>
      </c>
      <c r="Z539" s="5">
        <v>0</v>
      </c>
      <c r="AA539" s="5">
        <v>5</v>
      </c>
      <c r="AB539" s="5">
        <v>0</v>
      </c>
      <c r="AC539" s="5">
        <v>40</v>
      </c>
      <c r="AD539" s="5">
        <v>0</v>
      </c>
      <c r="AE539" s="5">
        <v>0</v>
      </c>
      <c r="AF539" s="5">
        <v>0</v>
      </c>
      <c r="AG539" s="5" t="s">
        <v>20</v>
      </c>
      <c r="AH539" s="5">
        <v>0</v>
      </c>
      <c r="AI539" s="5" t="s">
        <v>20</v>
      </c>
      <c r="AJ539" s="5">
        <v>0</v>
      </c>
      <c r="AK539" s="5" t="s">
        <v>20</v>
      </c>
      <c r="AL539" s="11">
        <f t="shared" si="155"/>
        <v>15</v>
      </c>
      <c r="AM539" s="11">
        <f t="shared" si="156"/>
        <v>45</v>
      </c>
      <c r="AN539" s="11">
        <f t="shared" si="153"/>
        <v>100</v>
      </c>
      <c r="AO539" s="11">
        <v>20</v>
      </c>
      <c r="AP539" s="11">
        <v>5</v>
      </c>
      <c r="AQ539" s="11">
        <v>0</v>
      </c>
      <c r="AR539" s="11">
        <v>5</v>
      </c>
      <c r="AS539" s="11">
        <v>0</v>
      </c>
      <c r="AT539" s="11">
        <v>10</v>
      </c>
      <c r="AU539" s="11">
        <v>0</v>
      </c>
      <c r="AV539" s="11">
        <v>0</v>
      </c>
      <c r="AW539" s="11">
        <v>0</v>
      </c>
      <c r="AX539" s="11">
        <v>0</v>
      </c>
      <c r="AY539" s="11">
        <v>30</v>
      </c>
      <c r="AZ539" s="11">
        <v>30</v>
      </c>
      <c r="BA539" s="11">
        <v>0</v>
      </c>
      <c r="BB539" s="11">
        <v>0</v>
      </c>
      <c r="BC539" t="s">
        <v>20</v>
      </c>
      <c r="BD539" s="11">
        <v>0</v>
      </c>
      <c r="BE539" t="s">
        <v>20</v>
      </c>
      <c r="BF539" s="11">
        <f t="shared" si="157"/>
        <v>5</v>
      </c>
      <c r="BG539" s="11">
        <f t="shared" si="158"/>
        <v>10</v>
      </c>
      <c r="BH539" s="11">
        <f t="shared" si="159"/>
        <v>60</v>
      </c>
      <c r="BI539" s="11">
        <f t="shared" si="160"/>
        <v>0</v>
      </c>
      <c r="BJ539" t="s">
        <v>748</v>
      </c>
      <c r="BK539" s="4" t="s">
        <v>20</v>
      </c>
      <c r="BL539" t="s">
        <v>587</v>
      </c>
    </row>
    <row r="540" spans="1:64" x14ac:dyDescent="0.25">
      <c r="A540">
        <v>2021</v>
      </c>
      <c r="B540">
        <v>156</v>
      </c>
      <c r="C540" t="s">
        <v>32</v>
      </c>
      <c r="D540" s="11">
        <v>94124</v>
      </c>
      <c r="E540" t="s">
        <v>253</v>
      </c>
      <c r="F540" t="s">
        <v>818</v>
      </c>
      <c r="G540" t="s">
        <v>232</v>
      </c>
      <c r="H540" t="s">
        <v>20</v>
      </c>
      <c r="I540" t="s">
        <v>736</v>
      </c>
      <c r="J540">
        <v>1974</v>
      </c>
      <c r="K540">
        <v>47</v>
      </c>
      <c r="L540" t="s">
        <v>742</v>
      </c>
      <c r="M540" t="s">
        <v>743</v>
      </c>
      <c r="N540" t="s">
        <v>744</v>
      </c>
      <c r="O540" s="2">
        <v>49116308</v>
      </c>
      <c r="P540" s="2">
        <v>48235131</v>
      </c>
      <c r="Q540" s="2">
        <v>48722271</v>
      </c>
      <c r="R540" s="3">
        <v>0.99197747110796697</v>
      </c>
      <c r="S540" s="5">
        <f t="shared" si="154"/>
        <v>100</v>
      </c>
      <c r="T540" s="5">
        <v>95.9</v>
      </c>
      <c r="U540" s="5">
        <v>0.19</v>
      </c>
      <c r="V540" s="5">
        <v>0</v>
      </c>
      <c r="W540" s="5">
        <v>0</v>
      </c>
      <c r="X540" s="5">
        <v>2.11</v>
      </c>
      <c r="Y540" s="5">
        <v>0.67</v>
      </c>
      <c r="Z540" s="5">
        <v>7.0000000000000007E-2</v>
      </c>
      <c r="AA540" s="5">
        <v>0</v>
      </c>
      <c r="AB540" s="5">
        <v>0</v>
      </c>
      <c r="AC540" s="5">
        <v>0.88</v>
      </c>
      <c r="AD540" s="5">
        <v>0</v>
      </c>
      <c r="AE540" s="5">
        <v>0.18</v>
      </c>
      <c r="AF540" s="5">
        <v>0</v>
      </c>
      <c r="AG540" s="5" t="s">
        <v>20</v>
      </c>
      <c r="AH540" s="5">
        <v>0</v>
      </c>
      <c r="AI540" s="5" t="s">
        <v>20</v>
      </c>
      <c r="AJ540" s="5">
        <v>0</v>
      </c>
      <c r="AK540" s="5" t="s">
        <v>20</v>
      </c>
      <c r="AL540" s="11">
        <f t="shared" si="155"/>
        <v>0</v>
      </c>
      <c r="AM540" s="11">
        <f t="shared" si="156"/>
        <v>1.1299999999999999</v>
      </c>
      <c r="AN540" s="11">
        <f t="shared" si="153"/>
        <v>99.999999999999972</v>
      </c>
      <c r="AO540" s="11">
        <v>9.1</v>
      </c>
      <c r="AP540" s="11">
        <v>0</v>
      </c>
      <c r="AQ540" s="11">
        <v>66.8</v>
      </c>
      <c r="AR540" s="11">
        <v>13.6</v>
      </c>
      <c r="AS540" s="11">
        <v>1.9</v>
      </c>
      <c r="AT540" s="11">
        <v>0.6</v>
      </c>
      <c r="AU540" s="11">
        <v>3.1</v>
      </c>
      <c r="AV540" s="11">
        <v>0</v>
      </c>
      <c r="AW540" s="11">
        <v>1.3</v>
      </c>
      <c r="AX540" s="11">
        <v>0</v>
      </c>
      <c r="AY540" s="11">
        <v>0.2</v>
      </c>
      <c r="AZ540" s="11">
        <v>0</v>
      </c>
      <c r="BA540" s="11">
        <v>0</v>
      </c>
      <c r="BB540" s="11">
        <v>1.6</v>
      </c>
      <c r="BC540" t="s">
        <v>82</v>
      </c>
      <c r="BD540" s="11">
        <v>1.8</v>
      </c>
      <c r="BE540" t="s">
        <v>20</v>
      </c>
      <c r="BF540" s="11">
        <f t="shared" si="157"/>
        <v>66.8</v>
      </c>
      <c r="BG540" s="11">
        <f t="shared" si="158"/>
        <v>2.5</v>
      </c>
      <c r="BH540" s="11">
        <f t="shared" si="159"/>
        <v>1.5</v>
      </c>
      <c r="BI540" s="11">
        <f t="shared" si="160"/>
        <v>3.4000000000000004</v>
      </c>
      <c r="BJ540" t="s">
        <v>748</v>
      </c>
      <c r="BK540" s="4" t="s">
        <v>20</v>
      </c>
      <c r="BL540" t="s">
        <v>588</v>
      </c>
    </row>
    <row r="541" spans="1:64" x14ac:dyDescent="0.25">
      <c r="A541">
        <v>2021</v>
      </c>
      <c r="B541">
        <v>154</v>
      </c>
      <c r="C541" t="s">
        <v>81</v>
      </c>
      <c r="D541" s="11">
        <v>66716</v>
      </c>
      <c r="E541" t="s">
        <v>255</v>
      </c>
      <c r="F541" t="s">
        <v>816</v>
      </c>
      <c r="G541" t="s">
        <v>224</v>
      </c>
      <c r="H541" t="s">
        <v>20</v>
      </c>
      <c r="I541" t="s">
        <v>224</v>
      </c>
      <c r="J541">
        <v>2000</v>
      </c>
      <c r="K541">
        <v>21</v>
      </c>
      <c r="L541" t="s">
        <v>742</v>
      </c>
      <c r="M541" t="s">
        <v>743</v>
      </c>
      <c r="N541" t="s">
        <v>746</v>
      </c>
      <c r="O541" s="2">
        <v>950000</v>
      </c>
      <c r="P541" s="2">
        <v>450000</v>
      </c>
      <c r="Q541" s="2">
        <v>400000</v>
      </c>
      <c r="R541" s="3">
        <v>0.42105263157894701</v>
      </c>
      <c r="S541" s="5">
        <f t="shared" si="154"/>
        <v>100</v>
      </c>
      <c r="T541" s="5">
        <v>88.89</v>
      </c>
      <c r="U541" s="5">
        <v>0</v>
      </c>
      <c r="V541" s="5">
        <v>0</v>
      </c>
      <c r="W541" s="5">
        <v>0</v>
      </c>
      <c r="X541" s="5">
        <v>0</v>
      </c>
      <c r="Y541" s="5">
        <v>0</v>
      </c>
      <c r="Z541" s="5">
        <v>0</v>
      </c>
      <c r="AA541" s="5">
        <v>0</v>
      </c>
      <c r="AB541" s="5">
        <v>0</v>
      </c>
      <c r="AC541" s="5">
        <v>11.11</v>
      </c>
      <c r="AD541" s="5">
        <v>0</v>
      </c>
      <c r="AE541" s="5">
        <v>0</v>
      </c>
      <c r="AF541" s="5">
        <v>0</v>
      </c>
      <c r="AG541" s="5" t="s">
        <v>20</v>
      </c>
      <c r="AH541" s="5">
        <v>0</v>
      </c>
      <c r="AI541" s="5" t="s">
        <v>20</v>
      </c>
      <c r="AJ541" s="5">
        <v>0</v>
      </c>
      <c r="AK541" s="5" t="s">
        <v>20</v>
      </c>
      <c r="AL541" s="11">
        <f t="shared" si="155"/>
        <v>0</v>
      </c>
      <c r="AM541" s="11">
        <f t="shared" si="156"/>
        <v>11.11</v>
      </c>
      <c r="AN541" s="11">
        <f t="shared" si="153"/>
        <v>99.99</v>
      </c>
      <c r="AO541" s="11">
        <v>11.11</v>
      </c>
      <c r="AP541" s="11">
        <v>44.44</v>
      </c>
      <c r="AQ541" s="11">
        <v>0</v>
      </c>
      <c r="AR541" s="11">
        <v>0</v>
      </c>
      <c r="AS541" s="11">
        <v>44.44</v>
      </c>
      <c r="AT541" s="11">
        <v>0</v>
      </c>
      <c r="AU541" s="11">
        <v>0</v>
      </c>
      <c r="AV541" s="11">
        <v>0</v>
      </c>
      <c r="AW541" s="11">
        <v>0</v>
      </c>
      <c r="AX541" s="11">
        <v>0</v>
      </c>
      <c r="AY541" s="11">
        <v>0</v>
      </c>
      <c r="AZ541" s="11">
        <v>0</v>
      </c>
      <c r="BA541" s="11">
        <v>0</v>
      </c>
      <c r="BB541" s="11">
        <v>0</v>
      </c>
      <c r="BC541" t="s">
        <v>20</v>
      </c>
      <c r="BD541" s="11">
        <v>0</v>
      </c>
      <c r="BE541" t="s">
        <v>20</v>
      </c>
      <c r="BF541" s="11">
        <f t="shared" si="157"/>
        <v>44.44</v>
      </c>
      <c r="BG541" s="11">
        <f t="shared" si="158"/>
        <v>44.44</v>
      </c>
      <c r="BH541" s="11">
        <f t="shared" si="159"/>
        <v>0</v>
      </c>
      <c r="BI541" s="11">
        <f t="shared" si="160"/>
        <v>0</v>
      </c>
      <c r="BJ541" t="s">
        <v>747</v>
      </c>
      <c r="BK541" s="4">
        <v>10000</v>
      </c>
      <c r="BL541" t="s">
        <v>586</v>
      </c>
    </row>
    <row r="542" spans="1:64" x14ac:dyDescent="0.25">
      <c r="A542">
        <v>2021</v>
      </c>
      <c r="B542">
        <v>115</v>
      </c>
      <c r="C542" t="s">
        <v>37</v>
      </c>
      <c r="D542" s="11">
        <v>6706</v>
      </c>
      <c r="E542" t="s">
        <v>258</v>
      </c>
      <c r="F542" t="s">
        <v>817</v>
      </c>
      <c r="G542" t="s">
        <v>224</v>
      </c>
      <c r="H542" t="s">
        <v>38</v>
      </c>
      <c r="I542" t="s">
        <v>224</v>
      </c>
      <c r="J542">
        <v>2007</v>
      </c>
      <c r="K542">
        <v>14</v>
      </c>
      <c r="L542" t="s">
        <v>740</v>
      </c>
      <c r="M542" t="s">
        <v>743</v>
      </c>
      <c r="N542" t="s">
        <v>746</v>
      </c>
      <c r="O542" s="2">
        <v>293000</v>
      </c>
      <c r="P542" s="2">
        <v>57000</v>
      </c>
      <c r="Q542" s="2">
        <v>246000</v>
      </c>
      <c r="R542" s="3">
        <v>0.83959044368600699</v>
      </c>
      <c r="S542" s="5">
        <f t="shared" si="154"/>
        <v>100.02</v>
      </c>
      <c r="T542" s="5">
        <v>73.680000000000007</v>
      </c>
      <c r="U542" s="5">
        <v>0</v>
      </c>
      <c r="V542" s="5">
        <v>5.26</v>
      </c>
      <c r="W542" s="5">
        <v>0.88</v>
      </c>
      <c r="X542" s="5">
        <v>3.95</v>
      </c>
      <c r="Y542" s="5">
        <v>0.88</v>
      </c>
      <c r="Z542" s="5">
        <v>0</v>
      </c>
      <c r="AA542" s="5">
        <v>1.75</v>
      </c>
      <c r="AB542" s="5">
        <v>0</v>
      </c>
      <c r="AC542" s="5">
        <v>0.44</v>
      </c>
      <c r="AD542" s="5">
        <v>0</v>
      </c>
      <c r="AE542" s="5">
        <v>0.88</v>
      </c>
      <c r="AF542" s="5">
        <v>12.3</v>
      </c>
      <c r="AG542" s="5" t="s">
        <v>39</v>
      </c>
      <c r="AH542" s="5">
        <v>0</v>
      </c>
      <c r="AI542" s="5" t="s">
        <v>20</v>
      </c>
      <c r="AJ542" s="5">
        <v>0</v>
      </c>
      <c r="AK542" s="5" t="s">
        <v>20</v>
      </c>
      <c r="AL542" s="11">
        <f t="shared" si="155"/>
        <v>6.14</v>
      </c>
      <c r="AM542" s="11">
        <f t="shared" si="156"/>
        <v>15.370000000000001</v>
      </c>
      <c r="AN542" s="11">
        <f t="shared" si="153"/>
        <v>99.719999999999985</v>
      </c>
      <c r="AO542" s="11">
        <v>75.44</v>
      </c>
      <c r="AP542" s="11">
        <v>0</v>
      </c>
      <c r="AQ542" s="11">
        <v>0</v>
      </c>
      <c r="AR542" s="11">
        <v>0.88</v>
      </c>
      <c r="AS542" s="11">
        <v>0</v>
      </c>
      <c r="AT542" s="11">
        <v>0</v>
      </c>
      <c r="AU542" s="11">
        <v>0</v>
      </c>
      <c r="AV542" s="11">
        <v>0</v>
      </c>
      <c r="AW542" s="11">
        <v>8.77</v>
      </c>
      <c r="AX542" s="11">
        <v>0</v>
      </c>
      <c r="AY542" s="11">
        <v>0</v>
      </c>
      <c r="AZ542" s="11">
        <v>0</v>
      </c>
      <c r="BA542" s="11">
        <v>2.63</v>
      </c>
      <c r="BB542" s="11">
        <v>0</v>
      </c>
      <c r="BC542" t="s">
        <v>20</v>
      </c>
      <c r="BD542" s="11">
        <v>12</v>
      </c>
      <c r="BE542" t="s">
        <v>787</v>
      </c>
      <c r="BF542" s="11">
        <f t="shared" si="157"/>
        <v>0</v>
      </c>
      <c r="BG542" s="11">
        <f t="shared" si="158"/>
        <v>0</v>
      </c>
      <c r="BH542" s="11">
        <f t="shared" si="159"/>
        <v>11.399999999999999</v>
      </c>
      <c r="BI542" s="11">
        <f t="shared" si="160"/>
        <v>12</v>
      </c>
      <c r="BJ542" t="s">
        <v>747</v>
      </c>
      <c r="BK542" s="4">
        <v>2000</v>
      </c>
      <c r="BL542" t="s">
        <v>586</v>
      </c>
    </row>
    <row r="543" spans="1:64" x14ac:dyDescent="0.25">
      <c r="A543">
        <v>2021</v>
      </c>
      <c r="B543">
        <v>116</v>
      </c>
      <c r="C543" t="s">
        <v>40</v>
      </c>
      <c r="D543" s="11">
        <v>49616</v>
      </c>
      <c r="E543" t="s">
        <v>257</v>
      </c>
      <c r="F543" t="s">
        <v>816</v>
      </c>
      <c r="G543" t="s">
        <v>224</v>
      </c>
      <c r="H543" t="s">
        <v>20</v>
      </c>
      <c r="I543" t="s">
        <v>224</v>
      </c>
      <c r="J543">
        <v>2010</v>
      </c>
      <c r="K543">
        <v>11</v>
      </c>
      <c r="L543" t="s">
        <v>740</v>
      </c>
      <c r="M543" t="s">
        <v>743</v>
      </c>
      <c r="N543" t="s">
        <v>745</v>
      </c>
      <c r="O543" s="2">
        <v>180000</v>
      </c>
      <c r="Q543" s="2">
        <v>151000</v>
      </c>
      <c r="R543" s="3">
        <v>0.83888888888888902</v>
      </c>
      <c r="AN543" s="11">
        <f t="shared" si="153"/>
        <v>0</v>
      </c>
      <c r="BF543" s="11"/>
      <c r="BG543" s="11"/>
      <c r="BH543" s="11"/>
      <c r="BI543" s="11"/>
      <c r="BJ543" t="s">
        <v>748</v>
      </c>
      <c r="BK543" s="4" t="s">
        <v>20</v>
      </c>
      <c r="BL543" t="s">
        <v>588</v>
      </c>
    </row>
    <row r="544" spans="1:64" x14ac:dyDescent="0.25">
      <c r="A544">
        <v>2021</v>
      </c>
      <c r="B544">
        <v>196</v>
      </c>
      <c r="C544" t="s">
        <v>40</v>
      </c>
      <c r="D544" s="11">
        <v>49657</v>
      </c>
      <c r="E544" t="s">
        <v>257</v>
      </c>
      <c r="F544" t="s">
        <v>816</v>
      </c>
      <c r="G544" t="s">
        <v>230</v>
      </c>
      <c r="H544" t="s">
        <v>20</v>
      </c>
      <c r="I544" t="s">
        <v>736</v>
      </c>
      <c r="J544">
        <v>2006</v>
      </c>
      <c r="K544">
        <v>15</v>
      </c>
      <c r="L544" t="s">
        <v>740</v>
      </c>
      <c r="M544" t="s">
        <v>743</v>
      </c>
      <c r="N544" t="s">
        <v>745</v>
      </c>
      <c r="R544" s="3" t="s">
        <v>20</v>
      </c>
      <c r="AN544" s="11">
        <f t="shared" si="153"/>
        <v>0</v>
      </c>
      <c r="BF544" s="11"/>
      <c r="BG544" s="11"/>
      <c r="BH544" s="11"/>
      <c r="BI544" s="11"/>
    </row>
    <row r="545" spans="1:64" x14ac:dyDescent="0.25">
      <c r="A545">
        <v>2021</v>
      </c>
      <c r="B545">
        <v>198</v>
      </c>
      <c r="C545" t="s">
        <v>40</v>
      </c>
      <c r="D545" s="11">
        <v>49612</v>
      </c>
      <c r="E545" t="s">
        <v>257</v>
      </c>
      <c r="F545" t="s">
        <v>816</v>
      </c>
      <c r="G545" t="s">
        <v>230</v>
      </c>
      <c r="H545" t="s">
        <v>20</v>
      </c>
      <c r="I545" t="s">
        <v>736</v>
      </c>
      <c r="J545">
        <v>1994</v>
      </c>
      <c r="K545">
        <v>27</v>
      </c>
      <c r="L545" t="s">
        <v>742</v>
      </c>
      <c r="M545" t="s">
        <v>743</v>
      </c>
      <c r="N545" t="s">
        <v>745</v>
      </c>
      <c r="R545" s="3" t="s">
        <v>20</v>
      </c>
      <c r="AN545" s="11">
        <f t="shared" si="153"/>
        <v>0</v>
      </c>
      <c r="BF545" s="11"/>
      <c r="BG545" s="11"/>
      <c r="BH545" s="11"/>
      <c r="BI545" s="11"/>
    </row>
    <row r="546" spans="1:64" x14ac:dyDescent="0.25">
      <c r="A546">
        <v>2021</v>
      </c>
      <c r="B546">
        <v>201</v>
      </c>
      <c r="C546" t="s">
        <v>40</v>
      </c>
      <c r="D546" s="11">
        <v>49505</v>
      </c>
      <c r="E546" t="s">
        <v>257</v>
      </c>
      <c r="F546" t="s">
        <v>816</v>
      </c>
      <c r="G546" t="s">
        <v>224</v>
      </c>
      <c r="H546" t="s">
        <v>20</v>
      </c>
      <c r="I546" t="s">
        <v>224</v>
      </c>
      <c r="J546">
        <v>2002</v>
      </c>
      <c r="K546">
        <v>19</v>
      </c>
      <c r="L546" t="s">
        <v>741</v>
      </c>
      <c r="M546" t="s">
        <v>743</v>
      </c>
      <c r="N546" t="s">
        <v>746</v>
      </c>
      <c r="R546" s="3" t="s">
        <v>20</v>
      </c>
      <c r="AN546" s="11">
        <f t="shared" si="153"/>
        <v>0</v>
      </c>
      <c r="BF546" s="11"/>
      <c r="BG546" s="11"/>
      <c r="BH546" s="11"/>
      <c r="BI546" s="11"/>
    </row>
    <row r="547" spans="1:64" x14ac:dyDescent="0.25">
      <c r="A547">
        <v>2021</v>
      </c>
      <c r="B547">
        <v>197</v>
      </c>
      <c r="C547" t="s">
        <v>65</v>
      </c>
      <c r="D547" s="11">
        <v>14213</v>
      </c>
      <c r="E547" t="s">
        <v>261</v>
      </c>
      <c r="F547" t="s">
        <v>817</v>
      </c>
      <c r="G547" t="s">
        <v>224</v>
      </c>
      <c r="H547" t="s">
        <v>20</v>
      </c>
      <c r="I547" t="s">
        <v>224</v>
      </c>
      <c r="J547">
        <v>2004</v>
      </c>
      <c r="K547">
        <v>17</v>
      </c>
      <c r="L547" t="s">
        <v>741</v>
      </c>
      <c r="M547" t="s">
        <v>743</v>
      </c>
      <c r="N547" t="s">
        <v>745</v>
      </c>
      <c r="R547" s="3" t="s">
        <v>20</v>
      </c>
      <c r="AN547" s="11">
        <f t="shared" si="153"/>
        <v>0</v>
      </c>
      <c r="BF547" s="11"/>
      <c r="BG547" s="11"/>
      <c r="BH547" s="11"/>
      <c r="BI547" s="11"/>
    </row>
    <row r="548" spans="1:64" x14ac:dyDescent="0.25">
      <c r="A548">
        <v>2021</v>
      </c>
      <c r="B548">
        <v>191</v>
      </c>
      <c r="C548" t="s">
        <v>43</v>
      </c>
      <c r="D548" s="11">
        <v>3825</v>
      </c>
      <c r="E548" t="s">
        <v>258</v>
      </c>
      <c r="F548" t="s">
        <v>817</v>
      </c>
      <c r="G548" t="s">
        <v>226</v>
      </c>
      <c r="H548" t="s">
        <v>20</v>
      </c>
      <c r="I548" t="s">
        <v>736</v>
      </c>
      <c r="J548">
        <v>1985</v>
      </c>
      <c r="K548">
        <v>36</v>
      </c>
      <c r="L548" t="s">
        <v>742</v>
      </c>
      <c r="M548" t="s">
        <v>743</v>
      </c>
      <c r="N548" t="s">
        <v>744</v>
      </c>
      <c r="AN548" s="11">
        <f t="shared" si="153"/>
        <v>0</v>
      </c>
      <c r="BF548" s="11"/>
      <c r="BG548" s="11"/>
      <c r="BH548" s="11"/>
      <c r="BI548" s="11"/>
    </row>
    <row r="549" spans="1:64" x14ac:dyDescent="0.25">
      <c r="A549">
        <v>2021</v>
      </c>
      <c r="B549">
        <v>185</v>
      </c>
      <c r="C549" t="s">
        <v>101</v>
      </c>
      <c r="D549" s="11">
        <v>2111</v>
      </c>
      <c r="E549" t="s">
        <v>258</v>
      </c>
      <c r="F549" t="s">
        <v>817</v>
      </c>
      <c r="G549" t="s">
        <v>224</v>
      </c>
      <c r="H549" t="s">
        <v>20</v>
      </c>
      <c r="I549" t="s">
        <v>224</v>
      </c>
      <c r="J549">
        <v>2005</v>
      </c>
      <c r="K549">
        <v>16</v>
      </c>
      <c r="L549" t="s">
        <v>741</v>
      </c>
      <c r="M549" t="s">
        <v>743</v>
      </c>
      <c r="N549" t="s">
        <v>746</v>
      </c>
      <c r="R549" s="3" t="s">
        <v>20</v>
      </c>
      <c r="AN549" s="11">
        <f t="shared" si="153"/>
        <v>0</v>
      </c>
      <c r="BF549" s="11"/>
      <c r="BG549" s="11"/>
      <c r="BH549" s="11"/>
      <c r="BI549" s="11"/>
    </row>
    <row r="550" spans="1:64" x14ac:dyDescent="0.25">
      <c r="A550">
        <v>2021</v>
      </c>
      <c r="B550">
        <v>133</v>
      </c>
      <c r="C550" t="s">
        <v>57</v>
      </c>
      <c r="D550" s="11">
        <v>22905</v>
      </c>
      <c r="E550" t="s">
        <v>260</v>
      </c>
      <c r="F550" t="s">
        <v>819</v>
      </c>
      <c r="G550" t="s">
        <v>224</v>
      </c>
      <c r="H550" t="s">
        <v>20</v>
      </c>
      <c r="I550" t="s">
        <v>224</v>
      </c>
      <c r="J550">
        <v>2009</v>
      </c>
      <c r="K550">
        <v>12</v>
      </c>
      <c r="L550" t="s">
        <v>740</v>
      </c>
      <c r="M550" t="s">
        <v>743</v>
      </c>
      <c r="N550" t="s">
        <v>745</v>
      </c>
      <c r="R550" s="3" t="s">
        <v>20</v>
      </c>
      <c r="AN550" s="11">
        <f t="shared" si="153"/>
        <v>0</v>
      </c>
      <c r="BF550" s="11"/>
      <c r="BG550" s="11"/>
      <c r="BH550" s="11"/>
      <c r="BI550" s="11"/>
      <c r="BJ550" t="s">
        <v>748</v>
      </c>
      <c r="BK550" s="4" t="s">
        <v>20</v>
      </c>
      <c r="BL550" t="s">
        <v>586</v>
      </c>
    </row>
    <row r="551" spans="1:64" x14ac:dyDescent="0.25">
      <c r="A551">
        <v>2021</v>
      </c>
      <c r="B551">
        <v>199</v>
      </c>
      <c r="C551" t="s">
        <v>102</v>
      </c>
      <c r="D551" s="11">
        <v>68112</v>
      </c>
      <c r="E551" t="s">
        <v>255</v>
      </c>
      <c r="F551" t="s">
        <v>816</v>
      </c>
      <c r="G551" t="s">
        <v>224</v>
      </c>
      <c r="H551" t="s">
        <v>20</v>
      </c>
      <c r="I551" t="s">
        <v>224</v>
      </c>
      <c r="J551">
        <v>2010</v>
      </c>
      <c r="K551">
        <v>11</v>
      </c>
      <c r="L551" t="s">
        <v>740</v>
      </c>
      <c r="M551" t="s">
        <v>743</v>
      </c>
      <c r="N551" t="s">
        <v>745</v>
      </c>
      <c r="R551" s="3" t="s">
        <v>20</v>
      </c>
      <c r="AN551" s="11">
        <f t="shared" si="153"/>
        <v>0</v>
      </c>
      <c r="BF551" s="11"/>
      <c r="BG551" s="11"/>
      <c r="BH551" s="11"/>
      <c r="BI551" s="11"/>
    </row>
    <row r="552" spans="1:64" x14ac:dyDescent="0.25">
      <c r="A552">
        <v>2021</v>
      </c>
      <c r="B552">
        <v>186</v>
      </c>
      <c r="C552" t="s">
        <v>48</v>
      </c>
      <c r="D552" s="11">
        <v>50010</v>
      </c>
      <c r="E552" t="s">
        <v>255</v>
      </c>
      <c r="F552" t="s">
        <v>816</v>
      </c>
      <c r="G552" t="s">
        <v>224</v>
      </c>
      <c r="H552" t="s">
        <v>20</v>
      </c>
      <c r="I552" t="s">
        <v>224</v>
      </c>
      <c r="J552">
        <v>2004</v>
      </c>
      <c r="K552">
        <v>17</v>
      </c>
      <c r="L552" t="s">
        <v>741</v>
      </c>
      <c r="M552" t="s">
        <v>743</v>
      </c>
      <c r="N552" t="s">
        <v>745</v>
      </c>
      <c r="R552" s="3" t="s">
        <v>20</v>
      </c>
      <c r="AN552" s="11">
        <f t="shared" si="153"/>
        <v>0</v>
      </c>
      <c r="BF552" s="11"/>
      <c r="BG552" s="11"/>
      <c r="BH552" s="11"/>
      <c r="BI552" s="11"/>
    </row>
    <row r="553" spans="1:64" x14ac:dyDescent="0.25">
      <c r="A553">
        <v>2021</v>
      </c>
      <c r="B553">
        <v>141</v>
      </c>
      <c r="C553" t="s">
        <v>21</v>
      </c>
      <c r="D553" s="11">
        <v>28607</v>
      </c>
      <c r="E553" t="s">
        <v>260</v>
      </c>
      <c r="F553" t="s">
        <v>819</v>
      </c>
      <c r="G553" t="s">
        <v>224</v>
      </c>
      <c r="H553" t="s">
        <v>20</v>
      </c>
      <c r="I553" t="s">
        <v>224</v>
      </c>
      <c r="J553">
        <v>2017</v>
      </c>
      <c r="K553">
        <v>4</v>
      </c>
      <c r="L553" t="s">
        <v>738</v>
      </c>
      <c r="M553" t="s">
        <v>738</v>
      </c>
      <c r="N553" t="s">
        <v>745</v>
      </c>
      <c r="O553" s="2">
        <v>965458</v>
      </c>
      <c r="P553" s="2">
        <v>873350</v>
      </c>
      <c r="Q553" s="2">
        <v>870087</v>
      </c>
      <c r="R553" s="3">
        <v>0.90121683180418</v>
      </c>
      <c r="S553" s="5">
        <f t="shared" ref="S553:S569" si="161">SUM(T553:AJ553)</f>
        <v>100.00000000000001</v>
      </c>
      <c r="T553" s="5">
        <v>33.68</v>
      </c>
      <c r="U553" s="5">
        <v>0.08</v>
      </c>
      <c r="V553" s="5">
        <v>24.67</v>
      </c>
      <c r="W553" s="5">
        <v>0.23</v>
      </c>
      <c r="X553" s="5">
        <v>6.04</v>
      </c>
      <c r="Y553" s="5">
        <v>3.53</v>
      </c>
      <c r="Z553" s="5">
        <v>0.49</v>
      </c>
      <c r="AA553" s="5">
        <v>5.27</v>
      </c>
      <c r="AB553" s="5">
        <v>2.54</v>
      </c>
      <c r="AC553" s="5">
        <v>6.08</v>
      </c>
      <c r="AD553" s="5">
        <v>0</v>
      </c>
      <c r="AE553" s="5">
        <v>10.57</v>
      </c>
      <c r="AF553" s="5">
        <v>1.87</v>
      </c>
      <c r="AG553" s="5" t="s">
        <v>68</v>
      </c>
      <c r="AH553" s="5">
        <v>4.75</v>
      </c>
      <c r="AI553" s="5" t="s">
        <v>69</v>
      </c>
      <c r="AJ553" s="5">
        <v>0.2</v>
      </c>
      <c r="AK553" s="5" t="s">
        <v>20</v>
      </c>
      <c r="AL553" s="11">
        <f t="shared" ref="AL553:AL569" si="162">V553+W553</f>
        <v>24.900000000000002</v>
      </c>
      <c r="AM553" s="11">
        <f t="shared" ref="AM553:AM569" si="163">SUM(Z553:AF553)+AH553+AJ553</f>
        <v>31.770000000000003</v>
      </c>
      <c r="AN553" s="11">
        <f t="shared" si="153"/>
        <v>100.01</v>
      </c>
      <c r="AO553" s="11">
        <v>93.78</v>
      </c>
      <c r="AP553" s="11">
        <v>0</v>
      </c>
      <c r="AQ553" s="11">
        <v>0</v>
      </c>
      <c r="AR553" s="11">
        <v>2.06</v>
      </c>
      <c r="AS553" s="11">
        <v>0</v>
      </c>
      <c r="AT553" s="11">
        <v>0</v>
      </c>
      <c r="AU553" s="11">
        <v>0</v>
      </c>
      <c r="AV553" s="11">
        <v>0</v>
      </c>
      <c r="AW553" s="11">
        <v>0</v>
      </c>
      <c r="AX553" s="11">
        <v>0</v>
      </c>
      <c r="AY553" s="11">
        <v>0</v>
      </c>
      <c r="AZ553" s="11">
        <v>0</v>
      </c>
      <c r="BA553" s="11">
        <v>1.5</v>
      </c>
      <c r="BB553" s="11">
        <v>2.67</v>
      </c>
      <c r="BC553" t="s">
        <v>20</v>
      </c>
      <c r="BD553" s="11">
        <v>0</v>
      </c>
      <c r="BE553" t="s">
        <v>20</v>
      </c>
      <c r="BF553" s="11">
        <f t="shared" ref="BF553:BF569" si="164">SUM(AP553:AQ553)</f>
        <v>0</v>
      </c>
      <c r="BG553" s="11">
        <f t="shared" ref="BG553:BG569" si="165">SUM(AS553:AT553)</f>
        <v>0</v>
      </c>
      <c r="BH553" s="11">
        <f t="shared" ref="BH553:BH569" si="166">SUM(AV553:BA553)</f>
        <v>1.5</v>
      </c>
      <c r="BI553" s="11">
        <f t="shared" ref="BI553:BI569" si="167">SUM(BB553+BD553)</f>
        <v>2.67</v>
      </c>
      <c r="BJ553" t="s">
        <v>747</v>
      </c>
      <c r="BK553" s="4">
        <v>10190.799999999999</v>
      </c>
      <c r="BL553" t="s">
        <v>586</v>
      </c>
    </row>
    <row r="554" spans="1:64" x14ac:dyDescent="0.25">
      <c r="A554">
        <v>2021</v>
      </c>
      <c r="B554">
        <v>172</v>
      </c>
      <c r="C554" t="s">
        <v>40</v>
      </c>
      <c r="D554" s="11">
        <v>48506</v>
      </c>
      <c r="E554" t="s">
        <v>257</v>
      </c>
      <c r="F554" t="s">
        <v>816</v>
      </c>
      <c r="G554" t="s">
        <v>224</v>
      </c>
      <c r="H554" t="s">
        <v>20</v>
      </c>
      <c r="I554" t="s">
        <v>224</v>
      </c>
      <c r="J554">
        <v>2016</v>
      </c>
      <c r="K554">
        <v>5</v>
      </c>
      <c r="L554" t="s">
        <v>738</v>
      </c>
      <c r="M554" t="s">
        <v>738</v>
      </c>
      <c r="N554" t="s">
        <v>746</v>
      </c>
      <c r="O554" s="2">
        <v>1241726</v>
      </c>
      <c r="P554" s="2">
        <v>343726</v>
      </c>
      <c r="Q554" s="2">
        <v>1004000</v>
      </c>
      <c r="R554" s="3">
        <v>0.80855196718116595</v>
      </c>
      <c r="S554" s="5">
        <f t="shared" si="161"/>
        <v>100</v>
      </c>
      <c r="T554" s="5">
        <v>40</v>
      </c>
      <c r="U554" s="5">
        <v>40</v>
      </c>
      <c r="V554" s="5">
        <v>10</v>
      </c>
      <c r="W554" s="5">
        <v>0</v>
      </c>
      <c r="X554" s="5">
        <v>5</v>
      </c>
      <c r="Y554" s="5">
        <v>5</v>
      </c>
      <c r="Z554" s="5">
        <v>0</v>
      </c>
      <c r="AA554" s="5">
        <v>0</v>
      </c>
      <c r="AB554" s="5">
        <v>0</v>
      </c>
      <c r="AC554" s="5">
        <v>0</v>
      </c>
      <c r="AD554" s="5">
        <v>0</v>
      </c>
      <c r="AE554" s="5">
        <v>0</v>
      </c>
      <c r="AF554" s="5">
        <v>0</v>
      </c>
      <c r="AG554" s="5" t="s">
        <v>20</v>
      </c>
      <c r="AH554" s="5">
        <v>0</v>
      </c>
      <c r="AI554" s="5" t="s">
        <v>20</v>
      </c>
      <c r="AJ554" s="5">
        <v>0</v>
      </c>
      <c r="AK554" s="5" t="s">
        <v>20</v>
      </c>
      <c r="AL554" s="11">
        <f t="shared" si="162"/>
        <v>10</v>
      </c>
      <c r="AM554" s="11">
        <f t="shared" si="163"/>
        <v>0</v>
      </c>
      <c r="AN554" s="11">
        <f t="shared" si="153"/>
        <v>100</v>
      </c>
      <c r="AO554" s="11">
        <v>10</v>
      </c>
      <c r="AP554" s="11">
        <v>0</v>
      </c>
      <c r="AQ554" s="11">
        <v>0</v>
      </c>
      <c r="AR554" s="11">
        <v>0</v>
      </c>
      <c r="AS554" s="11">
        <v>0</v>
      </c>
      <c r="AT554" s="11">
        <v>0</v>
      </c>
      <c r="AU554" s="11">
        <v>0</v>
      </c>
      <c r="AV554" s="11">
        <v>0</v>
      </c>
      <c r="AW554" s="11">
        <v>40</v>
      </c>
      <c r="AX554" s="11">
        <v>0</v>
      </c>
      <c r="AY554" s="11">
        <v>0</v>
      </c>
      <c r="AZ554" s="11">
        <v>0</v>
      </c>
      <c r="BA554" s="11">
        <v>0</v>
      </c>
      <c r="BB554" s="11">
        <v>50</v>
      </c>
      <c r="BC554" t="s">
        <v>95</v>
      </c>
      <c r="BD554" s="11">
        <v>0</v>
      </c>
      <c r="BE554" t="s">
        <v>20</v>
      </c>
      <c r="BF554" s="11">
        <f t="shared" si="164"/>
        <v>0</v>
      </c>
      <c r="BG554" s="11">
        <f t="shared" si="165"/>
        <v>0</v>
      </c>
      <c r="BH554" s="11">
        <f t="shared" si="166"/>
        <v>40</v>
      </c>
      <c r="BI554" s="11">
        <f t="shared" si="167"/>
        <v>50</v>
      </c>
      <c r="BJ554" t="s">
        <v>747</v>
      </c>
      <c r="BK554" s="4">
        <v>5000</v>
      </c>
      <c r="BL554" t="s">
        <v>587</v>
      </c>
    </row>
    <row r="555" spans="1:64" x14ac:dyDescent="0.25">
      <c r="A555">
        <v>2021</v>
      </c>
      <c r="B555">
        <v>105</v>
      </c>
      <c r="C555" t="s">
        <v>28</v>
      </c>
      <c r="D555" s="11">
        <v>62918</v>
      </c>
      <c r="E555" t="s">
        <v>257</v>
      </c>
      <c r="F555" t="s">
        <v>816</v>
      </c>
      <c r="G555" t="s">
        <v>230</v>
      </c>
      <c r="H555" t="s">
        <v>20</v>
      </c>
      <c r="I555" t="s">
        <v>736</v>
      </c>
      <c r="J555">
        <v>2017</v>
      </c>
      <c r="K555">
        <v>4</v>
      </c>
      <c r="L555" t="s">
        <v>738</v>
      </c>
      <c r="M555" t="s">
        <v>738</v>
      </c>
      <c r="N555" t="s">
        <v>745</v>
      </c>
      <c r="O555" s="2">
        <v>202000</v>
      </c>
      <c r="P555" s="2">
        <v>171000</v>
      </c>
      <c r="Q555" s="2">
        <v>35000</v>
      </c>
      <c r="R555" s="3">
        <v>0.173267326732673</v>
      </c>
      <c r="S555" s="5">
        <f t="shared" si="161"/>
        <v>100</v>
      </c>
      <c r="T555" s="5">
        <v>30</v>
      </c>
      <c r="U555" s="5">
        <v>5</v>
      </c>
      <c r="V555" s="5">
        <v>20</v>
      </c>
      <c r="W555" s="5">
        <v>0</v>
      </c>
      <c r="X555" s="5">
        <v>3</v>
      </c>
      <c r="Y555" s="5">
        <v>2</v>
      </c>
      <c r="Z555" s="5">
        <v>5</v>
      </c>
      <c r="AA555" s="5">
        <v>14</v>
      </c>
      <c r="AB555" s="5">
        <v>3</v>
      </c>
      <c r="AC555" s="5">
        <v>13</v>
      </c>
      <c r="AD555" s="5">
        <v>0</v>
      </c>
      <c r="AE555" s="5">
        <v>5</v>
      </c>
      <c r="AF555" s="5">
        <v>0</v>
      </c>
      <c r="AG555" s="5" t="s">
        <v>20</v>
      </c>
      <c r="AH555" s="5">
        <v>0</v>
      </c>
      <c r="AI555" s="5" t="s">
        <v>20</v>
      </c>
      <c r="AJ555" s="5">
        <v>0</v>
      </c>
      <c r="AK555" s="5" t="s">
        <v>20</v>
      </c>
      <c r="AL555" s="11">
        <f t="shared" si="162"/>
        <v>20</v>
      </c>
      <c r="AM555" s="11">
        <f t="shared" si="163"/>
        <v>40</v>
      </c>
      <c r="AN555" s="11">
        <f t="shared" si="153"/>
        <v>100</v>
      </c>
      <c r="AO555" s="11">
        <v>90</v>
      </c>
      <c r="AP555" s="11">
        <v>0</v>
      </c>
      <c r="AQ555" s="11">
        <v>0</v>
      </c>
      <c r="AR555" s="11">
        <v>5</v>
      </c>
      <c r="AS555" s="11">
        <v>0</v>
      </c>
      <c r="AT555" s="11">
        <v>0</v>
      </c>
      <c r="AU555" s="11">
        <v>0</v>
      </c>
      <c r="AV555" s="11">
        <v>0</v>
      </c>
      <c r="AW555" s="11">
        <v>0</v>
      </c>
      <c r="AX555" s="11">
        <v>0</v>
      </c>
      <c r="AY555" s="11">
        <v>0</v>
      </c>
      <c r="AZ555" s="11">
        <v>0</v>
      </c>
      <c r="BA555" s="11">
        <v>5</v>
      </c>
      <c r="BB555" s="11">
        <v>0</v>
      </c>
      <c r="BC555" t="s">
        <v>20</v>
      </c>
      <c r="BD555" s="11">
        <v>0</v>
      </c>
      <c r="BE555" t="s">
        <v>20</v>
      </c>
      <c r="BF555" s="11">
        <f t="shared" si="164"/>
        <v>0</v>
      </c>
      <c r="BG555" s="11">
        <f t="shared" si="165"/>
        <v>0</v>
      </c>
      <c r="BH555" s="11">
        <f t="shared" si="166"/>
        <v>5</v>
      </c>
      <c r="BI555" s="11">
        <f t="shared" si="167"/>
        <v>0</v>
      </c>
      <c r="BJ555" t="s">
        <v>748</v>
      </c>
      <c r="BK555" s="4" t="s">
        <v>20</v>
      </c>
      <c r="BL555" t="s">
        <v>588</v>
      </c>
    </row>
    <row r="556" spans="1:64" x14ac:dyDescent="0.25">
      <c r="A556">
        <v>2021</v>
      </c>
      <c r="B556">
        <v>153</v>
      </c>
      <c r="C556" t="s">
        <v>40</v>
      </c>
      <c r="D556" s="11">
        <v>49221</v>
      </c>
      <c r="E556" t="s">
        <v>257</v>
      </c>
      <c r="F556" t="s">
        <v>816</v>
      </c>
      <c r="G556" t="s">
        <v>230</v>
      </c>
      <c r="H556" t="s">
        <v>20</v>
      </c>
      <c r="I556" t="s">
        <v>736</v>
      </c>
      <c r="J556">
        <v>2018</v>
      </c>
      <c r="K556">
        <v>3</v>
      </c>
      <c r="L556" t="s">
        <v>738</v>
      </c>
      <c r="M556" t="s">
        <v>738</v>
      </c>
      <c r="N556" t="s">
        <v>744</v>
      </c>
      <c r="O556" s="2">
        <v>70000</v>
      </c>
      <c r="P556" s="2">
        <v>70000</v>
      </c>
      <c r="Q556" s="2">
        <v>55000</v>
      </c>
      <c r="R556" s="3">
        <v>0.78571428571428603</v>
      </c>
      <c r="S556" s="5">
        <f t="shared" si="161"/>
        <v>100</v>
      </c>
      <c r="T556" s="5">
        <v>0</v>
      </c>
      <c r="U556" s="5">
        <v>80</v>
      </c>
      <c r="V556" s="5">
        <v>0</v>
      </c>
      <c r="W556" s="5">
        <v>0</v>
      </c>
      <c r="X556" s="5">
        <v>0</v>
      </c>
      <c r="Y556" s="5">
        <v>0</v>
      </c>
      <c r="Z556" s="5">
        <v>0</v>
      </c>
      <c r="AA556" s="5">
        <v>0</v>
      </c>
      <c r="AB556" s="5">
        <v>5</v>
      </c>
      <c r="AC556" s="5">
        <v>15</v>
      </c>
      <c r="AD556" s="5">
        <v>0</v>
      </c>
      <c r="AE556" s="5">
        <v>0</v>
      </c>
      <c r="AF556" s="5">
        <v>0</v>
      </c>
      <c r="AG556" s="5" t="s">
        <v>20</v>
      </c>
      <c r="AH556" s="5">
        <v>0</v>
      </c>
      <c r="AI556" s="5" t="s">
        <v>20</v>
      </c>
      <c r="AJ556" s="5">
        <v>0</v>
      </c>
      <c r="AK556" s="5" t="s">
        <v>20</v>
      </c>
      <c r="AL556" s="11">
        <f t="shared" si="162"/>
        <v>0</v>
      </c>
      <c r="AM556" s="11">
        <f t="shared" si="163"/>
        <v>20</v>
      </c>
      <c r="AN556" s="11">
        <f t="shared" si="153"/>
        <v>100</v>
      </c>
      <c r="AO556" s="11">
        <v>20</v>
      </c>
      <c r="AP556" s="11">
        <v>10</v>
      </c>
      <c r="AQ556" s="11">
        <v>70</v>
      </c>
      <c r="AR556" s="11">
        <v>0</v>
      </c>
      <c r="AS556" s="11">
        <v>0</v>
      </c>
      <c r="AT556" s="11">
        <v>0</v>
      </c>
      <c r="AU556" s="11">
        <v>0</v>
      </c>
      <c r="AV556" s="11">
        <v>0</v>
      </c>
      <c r="AW556" s="11">
        <v>0</v>
      </c>
      <c r="AX556" s="11">
        <v>0</v>
      </c>
      <c r="AY556" s="11">
        <v>0</v>
      </c>
      <c r="AZ556" s="11">
        <v>0</v>
      </c>
      <c r="BA556" s="11">
        <v>0</v>
      </c>
      <c r="BB556" s="11">
        <v>0</v>
      </c>
      <c r="BC556" t="s">
        <v>20</v>
      </c>
      <c r="BD556" s="11">
        <v>0</v>
      </c>
      <c r="BE556" t="s">
        <v>20</v>
      </c>
      <c r="BF556" s="11">
        <f t="shared" si="164"/>
        <v>80</v>
      </c>
      <c r="BG556" s="11">
        <f t="shared" si="165"/>
        <v>0</v>
      </c>
      <c r="BH556" s="11">
        <f t="shared" si="166"/>
        <v>0</v>
      </c>
      <c r="BI556" s="11">
        <f t="shared" si="167"/>
        <v>0</v>
      </c>
      <c r="BJ556" t="s">
        <v>748</v>
      </c>
      <c r="BK556" s="4" t="s">
        <v>20</v>
      </c>
      <c r="BL556" t="s">
        <v>588</v>
      </c>
    </row>
    <row r="557" spans="1:64" x14ac:dyDescent="0.25">
      <c r="A557">
        <v>2021</v>
      </c>
      <c r="B557">
        <v>135</v>
      </c>
      <c r="C557" t="s">
        <v>59</v>
      </c>
      <c r="D557" s="11">
        <v>54759</v>
      </c>
      <c r="E557" t="s">
        <v>257</v>
      </c>
      <c r="F557" t="s">
        <v>816</v>
      </c>
      <c r="G557" t="s">
        <v>224</v>
      </c>
      <c r="H557" t="s">
        <v>20</v>
      </c>
      <c r="I557" t="s">
        <v>224</v>
      </c>
      <c r="J557">
        <v>2017</v>
      </c>
      <c r="K557">
        <v>4</v>
      </c>
      <c r="L557" t="s">
        <v>738</v>
      </c>
      <c r="M557" t="s">
        <v>738</v>
      </c>
      <c r="N557" t="s">
        <v>746</v>
      </c>
      <c r="O557" s="2">
        <v>40000</v>
      </c>
      <c r="P557" s="2">
        <v>31778</v>
      </c>
      <c r="Q557" s="2">
        <v>38000</v>
      </c>
      <c r="R557" s="3">
        <v>0.95</v>
      </c>
      <c r="S557" s="5">
        <f t="shared" si="161"/>
        <v>100</v>
      </c>
      <c r="T557" s="5">
        <v>55</v>
      </c>
      <c r="U557" s="5">
        <v>0</v>
      </c>
      <c r="V557" s="5">
        <v>40</v>
      </c>
      <c r="W557" s="5">
        <v>0</v>
      </c>
      <c r="X557" s="5">
        <v>0</v>
      </c>
      <c r="Y557" s="5">
        <v>2</v>
      </c>
      <c r="Z557" s="5">
        <v>0</v>
      </c>
      <c r="AA557" s="5">
        <v>3</v>
      </c>
      <c r="AB557" s="5">
        <v>0</v>
      </c>
      <c r="AC557" s="5">
        <v>0</v>
      </c>
      <c r="AD557" s="5">
        <v>0</v>
      </c>
      <c r="AE557" s="5">
        <v>0</v>
      </c>
      <c r="AF557" s="5">
        <v>0</v>
      </c>
      <c r="AG557" s="5" t="s">
        <v>20</v>
      </c>
      <c r="AH557" s="5">
        <v>0</v>
      </c>
      <c r="AI557" s="5" t="s">
        <v>20</v>
      </c>
      <c r="AJ557" s="5">
        <v>0</v>
      </c>
      <c r="AK557" s="5" t="s">
        <v>20</v>
      </c>
      <c r="AL557" s="11">
        <f t="shared" si="162"/>
        <v>40</v>
      </c>
      <c r="AM557" s="11">
        <f t="shared" si="163"/>
        <v>3</v>
      </c>
      <c r="AN557" s="11">
        <f t="shared" si="153"/>
        <v>100</v>
      </c>
      <c r="AO557" s="11">
        <v>60</v>
      </c>
      <c r="AP557" s="11">
        <v>0</v>
      </c>
      <c r="AQ557" s="11">
        <v>0</v>
      </c>
      <c r="AR557" s="11">
        <v>15</v>
      </c>
      <c r="AS557" s="11">
        <v>0</v>
      </c>
      <c r="AT557" s="11">
        <v>0</v>
      </c>
      <c r="AU557" s="11">
        <v>0</v>
      </c>
      <c r="AV557" s="11">
        <v>1</v>
      </c>
      <c r="AW557" s="11">
        <v>10</v>
      </c>
      <c r="AX557" s="11">
        <v>0</v>
      </c>
      <c r="AY557" s="11">
        <v>0</v>
      </c>
      <c r="AZ557" s="11">
        <v>0</v>
      </c>
      <c r="BA557" s="11">
        <v>14</v>
      </c>
      <c r="BB557" s="11">
        <v>0</v>
      </c>
      <c r="BC557" t="s">
        <v>20</v>
      </c>
      <c r="BD557" s="11">
        <v>0</v>
      </c>
      <c r="BE557" t="s">
        <v>20</v>
      </c>
      <c r="BF557" s="11">
        <f t="shared" si="164"/>
        <v>0</v>
      </c>
      <c r="BG557" s="11">
        <f t="shared" si="165"/>
        <v>0</v>
      </c>
      <c r="BH557" s="11">
        <f t="shared" si="166"/>
        <v>25</v>
      </c>
      <c r="BI557" s="11">
        <f t="shared" si="167"/>
        <v>0</v>
      </c>
      <c r="BJ557" t="s">
        <v>747</v>
      </c>
      <c r="BK557" s="4">
        <v>1600</v>
      </c>
      <c r="BL557" t="s">
        <v>586</v>
      </c>
    </row>
    <row r="558" spans="1:64" x14ac:dyDescent="0.25">
      <c r="A558">
        <v>2021</v>
      </c>
      <c r="B558">
        <v>152</v>
      </c>
      <c r="C558" t="s">
        <v>40</v>
      </c>
      <c r="D558" s="11">
        <v>48205</v>
      </c>
      <c r="E558" t="s">
        <v>257</v>
      </c>
      <c r="F558" t="s">
        <v>816</v>
      </c>
      <c r="G558" t="s">
        <v>230</v>
      </c>
      <c r="H558" t="s">
        <v>20</v>
      </c>
      <c r="I558" t="s">
        <v>736</v>
      </c>
      <c r="J558">
        <v>2017</v>
      </c>
      <c r="K558">
        <v>4</v>
      </c>
      <c r="L558" t="s">
        <v>738</v>
      </c>
      <c r="M558" t="s">
        <v>738</v>
      </c>
      <c r="N558" t="s">
        <v>745</v>
      </c>
      <c r="O558" s="2">
        <v>30600</v>
      </c>
      <c r="P558" s="2">
        <v>18000</v>
      </c>
      <c r="Q558" s="2">
        <v>25000</v>
      </c>
      <c r="R558" s="3">
        <v>0.81699346405228801</v>
      </c>
      <c r="S558" s="5">
        <f t="shared" si="161"/>
        <v>100</v>
      </c>
      <c r="T558" s="5">
        <v>90</v>
      </c>
      <c r="U558" s="5">
        <v>6</v>
      </c>
      <c r="V558" s="5">
        <v>0</v>
      </c>
      <c r="W558" s="5">
        <v>0</v>
      </c>
      <c r="X558" s="5">
        <v>0</v>
      </c>
      <c r="Y558" s="5">
        <v>1</v>
      </c>
      <c r="Z558" s="5">
        <v>0</v>
      </c>
      <c r="AA558" s="5">
        <v>0</v>
      </c>
      <c r="AB558" s="5">
        <v>0</v>
      </c>
      <c r="AC558" s="5">
        <v>0</v>
      </c>
      <c r="AD558" s="5">
        <v>0</v>
      </c>
      <c r="AE558" s="5">
        <v>3</v>
      </c>
      <c r="AF558" s="5">
        <v>0</v>
      </c>
      <c r="AG558" s="5" t="s">
        <v>20</v>
      </c>
      <c r="AH558" s="5">
        <v>0</v>
      </c>
      <c r="AI558" s="5" t="s">
        <v>20</v>
      </c>
      <c r="AJ558" s="5">
        <v>0</v>
      </c>
      <c r="AK558" s="5" t="s">
        <v>20</v>
      </c>
      <c r="AL558" s="11">
        <f t="shared" si="162"/>
        <v>0</v>
      </c>
      <c r="AM558" s="11">
        <f t="shared" si="163"/>
        <v>3</v>
      </c>
      <c r="AN558" s="11">
        <f t="shared" si="153"/>
        <v>100</v>
      </c>
      <c r="AO558" s="11">
        <v>90</v>
      </c>
      <c r="AP558" s="11">
        <v>0</v>
      </c>
      <c r="AQ558" s="11">
        <v>0</v>
      </c>
      <c r="AR558" s="11">
        <v>0</v>
      </c>
      <c r="AS558" s="11">
        <v>0</v>
      </c>
      <c r="AT558" s="11">
        <v>0</v>
      </c>
      <c r="AU558" s="11">
        <v>0</v>
      </c>
      <c r="AV558" s="11">
        <v>0</v>
      </c>
      <c r="AW558" s="11">
        <v>5</v>
      </c>
      <c r="AX558" s="11">
        <v>0</v>
      </c>
      <c r="AY558" s="11">
        <v>0</v>
      </c>
      <c r="AZ558" s="11">
        <v>5</v>
      </c>
      <c r="BA558" s="11">
        <v>0</v>
      </c>
      <c r="BB558" s="11">
        <v>0</v>
      </c>
      <c r="BC558" t="s">
        <v>20</v>
      </c>
      <c r="BD558" s="11">
        <v>0</v>
      </c>
      <c r="BE558" t="s">
        <v>20</v>
      </c>
      <c r="BF558" s="11">
        <f t="shared" si="164"/>
        <v>0</v>
      </c>
      <c r="BG558" s="11">
        <f t="shared" si="165"/>
        <v>0</v>
      </c>
      <c r="BH558" s="11">
        <f t="shared" si="166"/>
        <v>10</v>
      </c>
      <c r="BI558" s="11">
        <f t="shared" si="167"/>
        <v>0</v>
      </c>
      <c r="BJ558" t="s">
        <v>748</v>
      </c>
      <c r="BK558" s="4" t="s">
        <v>20</v>
      </c>
      <c r="BL558" t="s">
        <v>586</v>
      </c>
    </row>
    <row r="559" spans="1:64" x14ac:dyDescent="0.25">
      <c r="A559">
        <v>2021</v>
      </c>
      <c r="B559">
        <v>151</v>
      </c>
      <c r="C559" t="s">
        <v>80</v>
      </c>
      <c r="D559" s="11">
        <v>44074</v>
      </c>
      <c r="E559" t="s">
        <v>257</v>
      </c>
      <c r="F559" t="s">
        <v>816</v>
      </c>
      <c r="G559" t="s">
        <v>224</v>
      </c>
      <c r="H559" t="s">
        <v>20</v>
      </c>
      <c r="I559" t="s">
        <v>224</v>
      </c>
      <c r="J559">
        <v>2016</v>
      </c>
      <c r="K559">
        <v>5</v>
      </c>
      <c r="L559" t="s">
        <v>738</v>
      </c>
      <c r="M559" t="s">
        <v>738</v>
      </c>
      <c r="N559" t="s">
        <v>744</v>
      </c>
      <c r="O559" s="2">
        <v>657085.77</v>
      </c>
      <c r="P559" s="2">
        <v>569111.74</v>
      </c>
      <c r="Q559" s="2">
        <v>648223.71</v>
      </c>
      <c r="R559" s="3">
        <v>0.98651308488996803</v>
      </c>
      <c r="S559" s="5">
        <f t="shared" si="161"/>
        <v>99.999999999999986</v>
      </c>
      <c r="T559" s="5">
        <v>88.75</v>
      </c>
      <c r="U559" s="5">
        <v>0.88</v>
      </c>
      <c r="V559" s="5">
        <v>0.35</v>
      </c>
      <c r="W559" s="5">
        <v>0</v>
      </c>
      <c r="X559" s="5">
        <v>2.64</v>
      </c>
      <c r="Y559" s="5">
        <v>0.88</v>
      </c>
      <c r="Z559" s="5">
        <v>0.53</v>
      </c>
      <c r="AA559" s="5">
        <v>0.35</v>
      </c>
      <c r="AB559" s="5">
        <v>0</v>
      </c>
      <c r="AC559" s="5">
        <v>5.62</v>
      </c>
      <c r="AD559" s="5">
        <v>0</v>
      </c>
      <c r="AE559" s="5">
        <v>0</v>
      </c>
      <c r="AF559" s="5">
        <v>0</v>
      </c>
      <c r="AG559" s="5" t="s">
        <v>20</v>
      </c>
      <c r="AH559" s="5">
        <v>0</v>
      </c>
      <c r="AI559" s="5" t="s">
        <v>20</v>
      </c>
      <c r="AJ559" s="5">
        <v>0</v>
      </c>
      <c r="AK559" s="5" t="s">
        <v>20</v>
      </c>
      <c r="AL559" s="11">
        <f t="shared" si="162"/>
        <v>0.35</v>
      </c>
      <c r="AM559" s="11">
        <f t="shared" si="163"/>
        <v>6.5</v>
      </c>
      <c r="AN559" s="11">
        <f t="shared" si="153"/>
        <v>100</v>
      </c>
      <c r="AO559" s="11">
        <v>7</v>
      </c>
      <c r="AP559" s="11">
        <v>19</v>
      </c>
      <c r="AQ559" s="11">
        <v>19</v>
      </c>
      <c r="AR559" s="11">
        <v>9</v>
      </c>
      <c r="AS559" s="11">
        <v>3</v>
      </c>
      <c r="AT559" s="11">
        <v>4</v>
      </c>
      <c r="AU559" s="11">
        <v>4</v>
      </c>
      <c r="AV559" s="11">
        <v>3</v>
      </c>
      <c r="AW559" s="11">
        <v>24</v>
      </c>
      <c r="AX559" s="11">
        <v>4</v>
      </c>
      <c r="AY559" s="11">
        <v>4</v>
      </c>
      <c r="AZ559" s="11">
        <v>0</v>
      </c>
      <c r="BA559" s="11">
        <v>0</v>
      </c>
      <c r="BB559" s="11">
        <v>0</v>
      </c>
      <c r="BC559" t="s">
        <v>20</v>
      </c>
      <c r="BD559" s="11">
        <v>0</v>
      </c>
      <c r="BE559" t="s">
        <v>20</v>
      </c>
      <c r="BF559" s="11">
        <f t="shared" si="164"/>
        <v>38</v>
      </c>
      <c r="BG559" s="11">
        <f t="shared" si="165"/>
        <v>7</v>
      </c>
      <c r="BH559" s="11">
        <f t="shared" si="166"/>
        <v>35</v>
      </c>
      <c r="BI559" s="11">
        <f t="shared" si="167"/>
        <v>0</v>
      </c>
      <c r="BJ559" t="s">
        <v>748</v>
      </c>
      <c r="BK559" s="4" t="s">
        <v>20</v>
      </c>
      <c r="BL559" t="s">
        <v>587</v>
      </c>
    </row>
    <row r="560" spans="1:64" x14ac:dyDescent="0.25">
      <c r="A560">
        <v>2021</v>
      </c>
      <c r="B560">
        <v>117</v>
      </c>
      <c r="C560" t="s">
        <v>42</v>
      </c>
      <c r="D560" s="11">
        <v>16823</v>
      </c>
      <c r="E560" t="s">
        <v>261</v>
      </c>
      <c r="F560" t="s">
        <v>817</v>
      </c>
      <c r="G560" t="s">
        <v>224</v>
      </c>
      <c r="H560" t="s">
        <v>20</v>
      </c>
      <c r="I560" t="s">
        <v>224</v>
      </c>
      <c r="J560">
        <v>2018</v>
      </c>
      <c r="K560">
        <v>3</v>
      </c>
      <c r="L560" t="s">
        <v>738</v>
      </c>
      <c r="M560" t="s">
        <v>738</v>
      </c>
      <c r="N560" t="s">
        <v>744</v>
      </c>
      <c r="O560" s="2">
        <v>60220</v>
      </c>
      <c r="P560" s="2">
        <v>31126</v>
      </c>
      <c r="Q560" s="2">
        <v>60000</v>
      </c>
      <c r="R560" s="3">
        <v>0.99634672866157403</v>
      </c>
      <c r="S560" s="5">
        <f t="shared" si="161"/>
        <v>100</v>
      </c>
      <c r="T560" s="5">
        <v>15</v>
      </c>
      <c r="U560" s="5">
        <v>0</v>
      </c>
      <c r="V560" s="5">
        <v>65</v>
      </c>
      <c r="W560" s="5">
        <v>0</v>
      </c>
      <c r="X560" s="5">
        <v>12</v>
      </c>
      <c r="Y560" s="5">
        <v>8</v>
      </c>
      <c r="Z560" s="5">
        <v>0</v>
      </c>
      <c r="AA560" s="5">
        <v>0</v>
      </c>
      <c r="AB560" s="5">
        <v>0</v>
      </c>
      <c r="AC560" s="5">
        <v>0</v>
      </c>
      <c r="AD560" s="5">
        <v>0</v>
      </c>
      <c r="AE560" s="5">
        <v>0</v>
      </c>
      <c r="AF560" s="5">
        <v>0</v>
      </c>
      <c r="AG560" s="5" t="s">
        <v>20</v>
      </c>
      <c r="AH560" s="5">
        <v>0</v>
      </c>
      <c r="AI560" s="5" t="s">
        <v>20</v>
      </c>
      <c r="AJ560" s="5">
        <v>0</v>
      </c>
      <c r="AK560" s="5" t="s">
        <v>20</v>
      </c>
      <c r="AL560" s="11">
        <f t="shared" si="162"/>
        <v>65</v>
      </c>
      <c r="AM560" s="11">
        <f t="shared" si="163"/>
        <v>0</v>
      </c>
      <c r="AN560" s="11">
        <f t="shared" si="153"/>
        <v>100</v>
      </c>
      <c r="AO560" s="11">
        <v>25</v>
      </c>
      <c r="AP560" s="11">
        <v>0</v>
      </c>
      <c r="AQ560" s="11">
        <v>0</v>
      </c>
      <c r="AR560" s="11">
        <v>75</v>
      </c>
      <c r="AS560" s="11">
        <v>0</v>
      </c>
      <c r="AT560" s="11">
        <v>0</v>
      </c>
      <c r="AU560" s="11">
        <v>0</v>
      </c>
      <c r="AV560" s="11">
        <v>0</v>
      </c>
      <c r="AW560" s="11">
        <v>0</v>
      </c>
      <c r="AX560" s="11">
        <v>0</v>
      </c>
      <c r="AY560" s="11">
        <v>0</v>
      </c>
      <c r="AZ560" s="11">
        <v>0</v>
      </c>
      <c r="BA560" s="11">
        <v>0</v>
      </c>
      <c r="BB560" s="11">
        <v>0</v>
      </c>
      <c r="BC560" t="s">
        <v>20</v>
      </c>
      <c r="BD560" s="11">
        <v>0</v>
      </c>
      <c r="BE560" t="s">
        <v>20</v>
      </c>
      <c r="BF560" s="11">
        <f t="shared" si="164"/>
        <v>0</v>
      </c>
      <c r="BG560" s="11">
        <f t="shared" si="165"/>
        <v>0</v>
      </c>
      <c r="BH560" s="11">
        <f t="shared" si="166"/>
        <v>0</v>
      </c>
      <c r="BI560" s="11">
        <f t="shared" si="167"/>
        <v>0</v>
      </c>
      <c r="BJ560" t="s">
        <v>748</v>
      </c>
      <c r="BK560" s="4" t="s">
        <v>20</v>
      </c>
      <c r="BL560" t="s">
        <v>586</v>
      </c>
    </row>
    <row r="561" spans="1:64" x14ac:dyDescent="0.25">
      <c r="A561">
        <v>2021</v>
      </c>
      <c r="B561">
        <v>130</v>
      </c>
      <c r="C561" t="s">
        <v>56</v>
      </c>
      <c r="D561" s="11">
        <v>89407</v>
      </c>
      <c r="E561" t="s">
        <v>254</v>
      </c>
      <c r="F561" t="s">
        <v>818</v>
      </c>
      <c r="G561" t="s">
        <v>224</v>
      </c>
      <c r="H561" t="s">
        <v>20</v>
      </c>
      <c r="I561" t="s">
        <v>224</v>
      </c>
      <c r="J561">
        <v>2016</v>
      </c>
      <c r="K561">
        <v>5</v>
      </c>
      <c r="L561" t="s">
        <v>738</v>
      </c>
      <c r="M561" t="s">
        <v>738</v>
      </c>
      <c r="N561" t="s">
        <v>745</v>
      </c>
      <c r="O561" s="2">
        <v>200000</v>
      </c>
      <c r="P561" s="2">
        <v>127000</v>
      </c>
      <c r="Q561" s="2">
        <v>95000</v>
      </c>
      <c r="R561" s="3">
        <v>0.47499999999999998</v>
      </c>
      <c r="S561" s="5">
        <f t="shared" si="161"/>
        <v>100</v>
      </c>
      <c r="T561" s="5">
        <v>70</v>
      </c>
      <c r="U561" s="5">
        <v>0</v>
      </c>
      <c r="V561" s="5">
        <v>10</v>
      </c>
      <c r="W561" s="5">
        <v>0</v>
      </c>
      <c r="X561" s="5">
        <v>0</v>
      </c>
      <c r="Y561" s="5">
        <v>5</v>
      </c>
      <c r="Z561" s="5">
        <v>0</v>
      </c>
      <c r="AA561" s="5">
        <v>13</v>
      </c>
      <c r="AB561" s="5">
        <v>2</v>
      </c>
      <c r="AC561" s="5">
        <v>0</v>
      </c>
      <c r="AD561" s="5">
        <v>0</v>
      </c>
      <c r="AE561" s="5">
        <v>0</v>
      </c>
      <c r="AF561" s="5">
        <v>0</v>
      </c>
      <c r="AG561" s="5" t="s">
        <v>20</v>
      </c>
      <c r="AH561" s="5">
        <v>0</v>
      </c>
      <c r="AI561" s="5" t="s">
        <v>20</v>
      </c>
      <c r="AJ561" s="5">
        <v>0</v>
      </c>
      <c r="AK561" s="5" t="s">
        <v>20</v>
      </c>
      <c r="AL561" s="11">
        <f t="shared" si="162"/>
        <v>10</v>
      </c>
      <c r="AM561" s="11">
        <f t="shared" si="163"/>
        <v>15</v>
      </c>
      <c r="AN561" s="11">
        <f t="shared" si="153"/>
        <v>100</v>
      </c>
      <c r="AO561" s="11">
        <v>75</v>
      </c>
      <c r="AP561" s="11">
        <v>0</v>
      </c>
      <c r="AQ561" s="11">
        <v>0</v>
      </c>
      <c r="AR561" s="11">
        <v>10</v>
      </c>
      <c r="AS561" s="11">
        <v>0</v>
      </c>
      <c r="AT561" s="11">
        <v>0</v>
      </c>
      <c r="AU561" s="11">
        <v>0</v>
      </c>
      <c r="AV561" s="11">
        <v>0</v>
      </c>
      <c r="AW561" s="11">
        <v>0</v>
      </c>
      <c r="AX561" s="11">
        <v>0</v>
      </c>
      <c r="AY561" s="11">
        <v>0</v>
      </c>
      <c r="AZ561" s="11">
        <v>0</v>
      </c>
      <c r="BA561" s="11">
        <v>15</v>
      </c>
      <c r="BB561" s="11">
        <v>0</v>
      </c>
      <c r="BC561" t="s">
        <v>20</v>
      </c>
      <c r="BD561" s="11">
        <v>0</v>
      </c>
      <c r="BE561" t="s">
        <v>20</v>
      </c>
      <c r="BF561" s="11">
        <f t="shared" si="164"/>
        <v>0</v>
      </c>
      <c r="BG561" s="11">
        <f t="shared" si="165"/>
        <v>0</v>
      </c>
      <c r="BH561" s="11">
        <f t="shared" si="166"/>
        <v>15</v>
      </c>
      <c r="BI561" s="11">
        <f t="shared" si="167"/>
        <v>0</v>
      </c>
      <c r="BJ561" t="s">
        <v>748</v>
      </c>
      <c r="BK561" s="4" t="s">
        <v>20</v>
      </c>
      <c r="BL561" t="s">
        <v>588</v>
      </c>
    </row>
    <row r="562" spans="1:64" x14ac:dyDescent="0.25">
      <c r="A562">
        <v>2021</v>
      </c>
      <c r="B562">
        <v>160</v>
      </c>
      <c r="C562" t="s">
        <v>85</v>
      </c>
      <c r="D562" s="11">
        <v>2909</v>
      </c>
      <c r="E562" t="s">
        <v>258</v>
      </c>
      <c r="F562" t="s">
        <v>817</v>
      </c>
      <c r="G562" t="s">
        <v>242</v>
      </c>
      <c r="H562" t="s">
        <v>20</v>
      </c>
      <c r="I562" t="s">
        <v>242</v>
      </c>
      <c r="J562">
        <v>2018</v>
      </c>
      <c r="K562">
        <v>3</v>
      </c>
      <c r="L562" t="s">
        <v>738</v>
      </c>
      <c r="M562" t="s">
        <v>738</v>
      </c>
      <c r="N562" t="s">
        <v>744</v>
      </c>
      <c r="O562" s="2">
        <v>530000</v>
      </c>
      <c r="P562" s="2">
        <v>10000</v>
      </c>
      <c r="Q562" s="2">
        <v>322708</v>
      </c>
      <c r="R562" s="3">
        <v>0.60888301886792495</v>
      </c>
      <c r="S562" s="5">
        <f t="shared" si="161"/>
        <v>100</v>
      </c>
      <c r="T562" s="5">
        <v>100</v>
      </c>
      <c r="U562" s="5">
        <v>0</v>
      </c>
      <c r="V562" s="5">
        <v>0</v>
      </c>
      <c r="W562" s="5">
        <v>0</v>
      </c>
      <c r="X562" s="5">
        <v>0</v>
      </c>
      <c r="Y562" s="5">
        <v>0</v>
      </c>
      <c r="Z562" s="5">
        <v>0</v>
      </c>
      <c r="AA562" s="5">
        <v>0</v>
      </c>
      <c r="AB562" s="5">
        <v>0</v>
      </c>
      <c r="AC562" s="5">
        <v>0</v>
      </c>
      <c r="AD562" s="5">
        <v>0</v>
      </c>
      <c r="AE562" s="5">
        <v>0</v>
      </c>
      <c r="AF562" s="5">
        <v>0</v>
      </c>
      <c r="AG562" s="5" t="s">
        <v>20</v>
      </c>
      <c r="AH562" s="5">
        <v>0</v>
      </c>
      <c r="AI562" s="5" t="s">
        <v>20</v>
      </c>
      <c r="AJ562" s="5">
        <v>0</v>
      </c>
      <c r="AK562" s="5" t="s">
        <v>20</v>
      </c>
      <c r="AL562" s="11">
        <f t="shared" si="162"/>
        <v>0</v>
      </c>
      <c r="AM562" s="11">
        <f t="shared" si="163"/>
        <v>0</v>
      </c>
      <c r="AN562" s="11">
        <f t="shared" si="153"/>
        <v>100</v>
      </c>
      <c r="AO562" s="11">
        <v>0</v>
      </c>
      <c r="AP562" s="11">
        <v>0</v>
      </c>
      <c r="AQ562" s="11">
        <v>0</v>
      </c>
      <c r="AR562" s="11">
        <v>0</v>
      </c>
      <c r="AS562" s="11">
        <v>0</v>
      </c>
      <c r="AT562" s="11">
        <v>0</v>
      </c>
      <c r="AU562" s="11">
        <v>0</v>
      </c>
      <c r="AV562" s="11">
        <v>0</v>
      </c>
      <c r="AW562" s="11">
        <v>0</v>
      </c>
      <c r="AX562" s="11">
        <v>0</v>
      </c>
      <c r="AY562" s="11">
        <v>0</v>
      </c>
      <c r="AZ562" s="11">
        <v>0</v>
      </c>
      <c r="BA562" s="11">
        <v>100</v>
      </c>
      <c r="BB562" s="11">
        <v>0</v>
      </c>
      <c r="BC562" t="s">
        <v>20</v>
      </c>
      <c r="BD562" s="11">
        <v>0</v>
      </c>
      <c r="BE562" t="s">
        <v>20</v>
      </c>
      <c r="BF562" s="11">
        <f t="shared" si="164"/>
        <v>0</v>
      </c>
      <c r="BG562" s="11">
        <f t="shared" si="165"/>
        <v>0</v>
      </c>
      <c r="BH562" s="11">
        <f t="shared" si="166"/>
        <v>100</v>
      </c>
      <c r="BI562" s="11">
        <f t="shared" si="167"/>
        <v>0</v>
      </c>
      <c r="BJ562" t="s">
        <v>748</v>
      </c>
      <c r="BK562" s="4" t="s">
        <v>20</v>
      </c>
      <c r="BL562" t="s">
        <v>586</v>
      </c>
    </row>
    <row r="563" spans="1:64" x14ac:dyDescent="0.25">
      <c r="A563">
        <v>2021</v>
      </c>
      <c r="B563">
        <v>131</v>
      </c>
      <c r="C563" t="s">
        <v>55</v>
      </c>
      <c r="D563" s="11">
        <v>97103</v>
      </c>
      <c r="E563" t="s">
        <v>253</v>
      </c>
      <c r="F563" t="s">
        <v>818</v>
      </c>
      <c r="G563" t="s">
        <v>224</v>
      </c>
      <c r="H563" t="s">
        <v>20</v>
      </c>
      <c r="I563" t="s">
        <v>224</v>
      </c>
      <c r="J563">
        <v>2018</v>
      </c>
      <c r="K563">
        <v>3</v>
      </c>
      <c r="L563" t="s">
        <v>738</v>
      </c>
      <c r="M563" t="s">
        <v>738</v>
      </c>
      <c r="N563" t="s">
        <v>745</v>
      </c>
      <c r="O563" s="2">
        <v>278000</v>
      </c>
      <c r="P563" s="2">
        <v>180000</v>
      </c>
      <c r="Q563" s="2">
        <v>298000</v>
      </c>
      <c r="R563" s="3">
        <v>1.0719424460431699</v>
      </c>
      <c r="S563" s="5">
        <f t="shared" si="161"/>
        <v>100.01</v>
      </c>
      <c r="T563" s="5">
        <v>25.56</v>
      </c>
      <c r="U563" s="5">
        <v>0</v>
      </c>
      <c r="V563" s="5">
        <v>21.67</v>
      </c>
      <c r="W563" s="5">
        <v>5.56</v>
      </c>
      <c r="X563" s="5">
        <v>4.4400000000000004</v>
      </c>
      <c r="Y563" s="5">
        <v>4.4400000000000004</v>
      </c>
      <c r="Z563" s="5">
        <v>1.67</v>
      </c>
      <c r="AA563" s="5">
        <v>0</v>
      </c>
      <c r="AB563" s="5">
        <v>0</v>
      </c>
      <c r="AC563" s="5">
        <v>28.89</v>
      </c>
      <c r="AD563" s="5">
        <v>0</v>
      </c>
      <c r="AE563" s="5">
        <v>7.78</v>
      </c>
      <c r="AF563" s="5">
        <v>0</v>
      </c>
      <c r="AG563" s="5" t="s">
        <v>20</v>
      </c>
      <c r="AH563" s="5">
        <v>0</v>
      </c>
      <c r="AI563" s="5" t="s">
        <v>20</v>
      </c>
      <c r="AJ563" s="5">
        <v>0</v>
      </c>
      <c r="AK563" s="5" t="s">
        <v>20</v>
      </c>
      <c r="AL563" s="11">
        <f t="shared" si="162"/>
        <v>27.23</v>
      </c>
      <c r="AM563" s="11">
        <f t="shared" si="163"/>
        <v>38.340000000000003</v>
      </c>
      <c r="AN563" s="11">
        <f t="shared" si="153"/>
        <v>100</v>
      </c>
      <c r="AO563" s="11">
        <v>99</v>
      </c>
      <c r="AP563" s="11">
        <v>0</v>
      </c>
      <c r="AQ563" s="11">
        <v>0</v>
      </c>
      <c r="AR563" s="11">
        <v>1</v>
      </c>
      <c r="AS563" s="11">
        <v>0</v>
      </c>
      <c r="AT563" s="11">
        <v>0</v>
      </c>
      <c r="AU563" s="11">
        <v>0</v>
      </c>
      <c r="AV563" s="11">
        <v>0</v>
      </c>
      <c r="AW563" s="11">
        <v>0</v>
      </c>
      <c r="AX563" s="11">
        <v>0</v>
      </c>
      <c r="AY563" s="11">
        <v>0</v>
      </c>
      <c r="AZ563" s="11">
        <v>0</v>
      </c>
      <c r="BA563" s="11">
        <v>0</v>
      </c>
      <c r="BB563" s="11">
        <v>0</v>
      </c>
      <c r="BC563" t="s">
        <v>20</v>
      </c>
      <c r="BD563" s="11">
        <v>0</v>
      </c>
      <c r="BE563" t="s">
        <v>20</v>
      </c>
      <c r="BF563" s="11">
        <f t="shared" si="164"/>
        <v>0</v>
      </c>
      <c r="BG563" s="11">
        <f t="shared" si="165"/>
        <v>0</v>
      </c>
      <c r="BH563" s="11">
        <f t="shared" si="166"/>
        <v>0</v>
      </c>
      <c r="BI563" s="11">
        <f t="shared" si="167"/>
        <v>0</v>
      </c>
      <c r="BJ563" t="s">
        <v>747</v>
      </c>
      <c r="BK563" s="4">
        <v>10000</v>
      </c>
      <c r="BL563" t="s">
        <v>586</v>
      </c>
    </row>
    <row r="564" spans="1:64" x14ac:dyDescent="0.25">
      <c r="A564">
        <v>2021</v>
      </c>
      <c r="B564">
        <v>103</v>
      </c>
      <c r="C564" t="s">
        <v>24</v>
      </c>
      <c r="D564" s="11">
        <v>99603</v>
      </c>
      <c r="E564" t="s">
        <v>253</v>
      </c>
      <c r="F564" t="s">
        <v>818</v>
      </c>
      <c r="G564" t="s">
        <v>224</v>
      </c>
      <c r="H564" t="s">
        <v>20</v>
      </c>
      <c r="I564" t="s">
        <v>224</v>
      </c>
      <c r="J564">
        <v>2016</v>
      </c>
      <c r="K564">
        <v>5</v>
      </c>
      <c r="L564" t="s">
        <v>738</v>
      </c>
      <c r="M564" t="s">
        <v>738</v>
      </c>
      <c r="N564" t="s">
        <v>745</v>
      </c>
      <c r="O564" s="2">
        <v>169500</v>
      </c>
      <c r="P564" s="2">
        <v>159000</v>
      </c>
      <c r="R564" s="3" t="s">
        <v>20</v>
      </c>
      <c r="S564" s="5">
        <f t="shared" si="161"/>
        <v>100.00000000000001</v>
      </c>
      <c r="T564" s="5">
        <v>36.43</v>
      </c>
      <c r="U564" s="5">
        <v>9.43</v>
      </c>
      <c r="V564" s="5">
        <v>8.0500000000000007</v>
      </c>
      <c r="W564" s="5">
        <v>5.58</v>
      </c>
      <c r="X564" s="5">
        <v>0</v>
      </c>
      <c r="Y564" s="5">
        <v>1.59</v>
      </c>
      <c r="Z564" s="5">
        <v>0</v>
      </c>
      <c r="AA564" s="5">
        <v>16.29</v>
      </c>
      <c r="AB564" s="5">
        <v>8.3699999999999992</v>
      </c>
      <c r="AC564" s="5">
        <v>2.2599999999999998</v>
      </c>
      <c r="AD564" s="5">
        <v>0</v>
      </c>
      <c r="AE564" s="5">
        <v>0.63</v>
      </c>
      <c r="AF564" s="5">
        <v>11.37</v>
      </c>
      <c r="AG564" s="5" t="s">
        <v>25</v>
      </c>
      <c r="AH564" s="5">
        <v>0</v>
      </c>
      <c r="AI564" s="5" t="s">
        <v>20</v>
      </c>
      <c r="AJ564" s="5">
        <v>0</v>
      </c>
      <c r="AK564" s="5" t="s">
        <v>20</v>
      </c>
      <c r="AL564" s="11">
        <f t="shared" si="162"/>
        <v>13.63</v>
      </c>
      <c r="AM564" s="11">
        <f t="shared" si="163"/>
        <v>38.919999999999995</v>
      </c>
      <c r="AN564" s="11">
        <f t="shared" si="153"/>
        <v>100</v>
      </c>
      <c r="AO564" s="11">
        <v>95</v>
      </c>
      <c r="AP564" s="11">
        <v>0</v>
      </c>
      <c r="AQ564" s="11">
        <v>0</v>
      </c>
      <c r="AR564" s="11">
        <v>0</v>
      </c>
      <c r="AS564" s="11">
        <v>0</v>
      </c>
      <c r="AT564" s="11">
        <v>0</v>
      </c>
      <c r="AU564" s="11">
        <v>0</v>
      </c>
      <c r="AV564" s="11">
        <v>0</v>
      </c>
      <c r="AW564" s="11">
        <v>0</v>
      </c>
      <c r="AX564" s="11">
        <v>0</v>
      </c>
      <c r="AY564" s="11">
        <v>0</v>
      </c>
      <c r="AZ564" s="11">
        <v>0</v>
      </c>
      <c r="BA564" s="11">
        <v>0</v>
      </c>
      <c r="BB564" s="11">
        <v>5</v>
      </c>
      <c r="BC564" t="s">
        <v>26</v>
      </c>
      <c r="BD564" s="11">
        <v>0</v>
      </c>
      <c r="BE564" t="s">
        <v>20</v>
      </c>
      <c r="BF564" s="11">
        <f t="shared" si="164"/>
        <v>0</v>
      </c>
      <c r="BG564" s="11">
        <f t="shared" si="165"/>
        <v>0</v>
      </c>
      <c r="BH564" s="11">
        <f t="shared" si="166"/>
        <v>0</v>
      </c>
      <c r="BI564" s="11">
        <f t="shared" si="167"/>
        <v>5</v>
      </c>
      <c r="BJ564" t="s">
        <v>748</v>
      </c>
      <c r="BK564" s="4" t="s">
        <v>20</v>
      </c>
      <c r="BL564" t="s">
        <v>588</v>
      </c>
    </row>
    <row r="565" spans="1:64" x14ac:dyDescent="0.25">
      <c r="A565">
        <v>2021</v>
      </c>
      <c r="B565">
        <v>163</v>
      </c>
      <c r="C565" t="s">
        <v>35</v>
      </c>
      <c r="D565" s="11">
        <v>21213</v>
      </c>
      <c r="E565" t="s">
        <v>260</v>
      </c>
      <c r="F565" t="s">
        <v>819</v>
      </c>
      <c r="G565" t="s">
        <v>224</v>
      </c>
      <c r="H565" t="s">
        <v>20</v>
      </c>
      <c r="I565" t="s">
        <v>224</v>
      </c>
      <c r="J565">
        <v>2016</v>
      </c>
      <c r="K565">
        <v>5</v>
      </c>
      <c r="L565" t="s">
        <v>738</v>
      </c>
      <c r="M565" t="s">
        <v>738</v>
      </c>
      <c r="N565" t="s">
        <v>745</v>
      </c>
      <c r="O565" s="2">
        <v>620000</v>
      </c>
      <c r="P565" s="2">
        <v>80000</v>
      </c>
      <c r="Q565" s="2">
        <v>620000</v>
      </c>
      <c r="R565" s="3">
        <v>1</v>
      </c>
      <c r="S565" s="5">
        <f t="shared" si="161"/>
        <v>100</v>
      </c>
      <c r="T565" s="5">
        <v>95</v>
      </c>
      <c r="U565" s="5">
        <v>0</v>
      </c>
      <c r="V565" s="5">
        <v>0</v>
      </c>
      <c r="W565" s="5">
        <v>0</v>
      </c>
      <c r="X565" s="5">
        <v>0</v>
      </c>
      <c r="Y565" s="5">
        <v>2</v>
      </c>
      <c r="Z565" s="5">
        <v>0</v>
      </c>
      <c r="AA565" s="5">
        <v>2</v>
      </c>
      <c r="AB565" s="5">
        <v>1</v>
      </c>
      <c r="AC565" s="5">
        <v>0</v>
      </c>
      <c r="AD565" s="5">
        <v>0</v>
      </c>
      <c r="AE565" s="5">
        <v>0</v>
      </c>
      <c r="AF565" s="5">
        <v>0</v>
      </c>
      <c r="AG565" s="5" t="s">
        <v>20</v>
      </c>
      <c r="AH565" s="5">
        <v>0</v>
      </c>
      <c r="AI565" s="5" t="s">
        <v>20</v>
      </c>
      <c r="AJ565" s="5">
        <v>0</v>
      </c>
      <c r="AK565" s="5" t="s">
        <v>20</v>
      </c>
      <c r="AL565" s="11">
        <f t="shared" si="162"/>
        <v>0</v>
      </c>
      <c r="AM565" s="11">
        <f t="shared" si="163"/>
        <v>3</v>
      </c>
      <c r="AN565" s="11">
        <f t="shared" si="153"/>
        <v>100</v>
      </c>
      <c r="AO565" s="11">
        <v>90</v>
      </c>
      <c r="AP565" s="11">
        <v>0</v>
      </c>
      <c r="AQ565" s="11">
        <v>0</v>
      </c>
      <c r="AR565" s="11">
        <v>0</v>
      </c>
      <c r="AS565" s="11">
        <v>0</v>
      </c>
      <c r="AT565" s="11">
        <v>0</v>
      </c>
      <c r="AU565" s="11">
        <v>0</v>
      </c>
      <c r="AV565" s="11">
        <v>0</v>
      </c>
      <c r="AW565" s="11">
        <v>0</v>
      </c>
      <c r="AX565" s="11">
        <v>0</v>
      </c>
      <c r="AY565" s="11">
        <v>5</v>
      </c>
      <c r="AZ565" s="11">
        <v>5</v>
      </c>
      <c r="BA565" s="11">
        <v>0</v>
      </c>
      <c r="BB565" s="11">
        <v>0</v>
      </c>
      <c r="BC565" t="s">
        <v>20</v>
      </c>
      <c r="BD565" s="11">
        <v>0</v>
      </c>
      <c r="BE565" t="s">
        <v>20</v>
      </c>
      <c r="BF565" s="11">
        <f t="shared" si="164"/>
        <v>0</v>
      </c>
      <c r="BG565" s="11">
        <f t="shared" si="165"/>
        <v>0</v>
      </c>
      <c r="BH565" s="11">
        <f t="shared" si="166"/>
        <v>10</v>
      </c>
      <c r="BI565" s="11">
        <f t="shared" si="167"/>
        <v>0</v>
      </c>
      <c r="BJ565" t="s">
        <v>747</v>
      </c>
      <c r="BK565" s="4">
        <v>12000</v>
      </c>
      <c r="BL565" t="s">
        <v>586</v>
      </c>
    </row>
    <row r="566" spans="1:64" x14ac:dyDescent="0.25">
      <c r="A566">
        <v>2021</v>
      </c>
      <c r="B566">
        <v>112</v>
      </c>
      <c r="C566" t="s">
        <v>21</v>
      </c>
      <c r="D566" s="11">
        <v>28456</v>
      </c>
      <c r="E566" t="s">
        <v>260</v>
      </c>
      <c r="F566" t="s">
        <v>819</v>
      </c>
      <c r="G566" t="s">
        <v>224</v>
      </c>
      <c r="H566" t="s">
        <v>20</v>
      </c>
      <c r="I566" t="s">
        <v>224</v>
      </c>
      <c r="J566">
        <v>2006</v>
      </c>
      <c r="K566">
        <v>5</v>
      </c>
      <c r="L566" t="s">
        <v>738</v>
      </c>
      <c r="M566" t="s">
        <v>738</v>
      </c>
      <c r="N566" t="s">
        <v>745</v>
      </c>
      <c r="O566" s="2">
        <v>345000</v>
      </c>
      <c r="P566" s="2">
        <v>45000</v>
      </c>
      <c r="Q566" s="2">
        <v>248000</v>
      </c>
      <c r="R566" s="3">
        <v>0.71884057971014503</v>
      </c>
      <c r="S566" s="5">
        <f t="shared" si="161"/>
        <v>100</v>
      </c>
      <c r="T566" s="5">
        <v>98</v>
      </c>
      <c r="U566" s="5">
        <v>0</v>
      </c>
      <c r="V566" s="5">
        <v>0</v>
      </c>
      <c r="W566" s="5">
        <v>0</v>
      </c>
      <c r="X566" s="5">
        <v>0</v>
      </c>
      <c r="Y566" s="5">
        <v>2</v>
      </c>
      <c r="Z566" s="5">
        <v>0</v>
      </c>
      <c r="AA566" s="5">
        <v>0</v>
      </c>
      <c r="AB566" s="5">
        <v>0</v>
      </c>
      <c r="AC566" s="5">
        <v>0</v>
      </c>
      <c r="AD566" s="5">
        <v>0</v>
      </c>
      <c r="AE566" s="5">
        <v>0</v>
      </c>
      <c r="AF566" s="5">
        <v>0</v>
      </c>
      <c r="AG566" s="5" t="s">
        <v>20</v>
      </c>
      <c r="AH566" s="5">
        <v>0</v>
      </c>
      <c r="AI566" s="5" t="s">
        <v>20</v>
      </c>
      <c r="AJ566" s="5">
        <v>0</v>
      </c>
      <c r="AK566" s="5" t="s">
        <v>20</v>
      </c>
      <c r="AL566" s="11">
        <f t="shared" si="162"/>
        <v>0</v>
      </c>
      <c r="AM566" s="11">
        <f t="shared" si="163"/>
        <v>0</v>
      </c>
      <c r="AN566" s="11">
        <f t="shared" si="153"/>
        <v>100</v>
      </c>
      <c r="AO566" s="11">
        <v>100</v>
      </c>
      <c r="AP566" s="11">
        <v>0</v>
      </c>
      <c r="AQ566" s="11">
        <v>0</v>
      </c>
      <c r="AR566" s="11">
        <v>0</v>
      </c>
      <c r="AS566" s="11">
        <v>0</v>
      </c>
      <c r="AT566" s="11">
        <v>0</v>
      </c>
      <c r="AU566" s="11">
        <v>0</v>
      </c>
      <c r="AV566" s="11">
        <v>0</v>
      </c>
      <c r="AW566" s="11">
        <v>0</v>
      </c>
      <c r="AX566" s="11">
        <v>0</v>
      </c>
      <c r="AY566" s="11">
        <v>0</v>
      </c>
      <c r="AZ566" s="11">
        <v>0</v>
      </c>
      <c r="BA566" s="11">
        <v>0</v>
      </c>
      <c r="BB566" s="11">
        <v>0</v>
      </c>
      <c r="BC566" t="s">
        <v>20</v>
      </c>
      <c r="BD566" s="11">
        <v>0</v>
      </c>
      <c r="BE566" t="s">
        <v>20</v>
      </c>
      <c r="BF566" s="11">
        <f t="shared" si="164"/>
        <v>0</v>
      </c>
      <c r="BG566" s="11">
        <f t="shared" si="165"/>
        <v>0</v>
      </c>
      <c r="BH566" s="11">
        <f t="shared" si="166"/>
        <v>0</v>
      </c>
      <c r="BI566" s="11">
        <f t="shared" si="167"/>
        <v>0</v>
      </c>
      <c r="BJ566" t="s">
        <v>748</v>
      </c>
      <c r="BK566" s="4" t="s">
        <v>20</v>
      </c>
      <c r="BL566" t="s">
        <v>586</v>
      </c>
    </row>
    <row r="567" spans="1:64" x14ac:dyDescent="0.25">
      <c r="A567">
        <v>2021</v>
      </c>
      <c r="B567">
        <v>100</v>
      </c>
      <c r="C567" t="s">
        <v>19</v>
      </c>
      <c r="D567" s="11">
        <v>55053</v>
      </c>
      <c r="E567" t="s">
        <v>255</v>
      </c>
      <c r="F567" t="s">
        <v>816</v>
      </c>
      <c r="G567" t="s">
        <v>224</v>
      </c>
      <c r="H567" t="s">
        <v>20</v>
      </c>
      <c r="I567" t="s">
        <v>224</v>
      </c>
      <c r="J567">
        <v>2017</v>
      </c>
      <c r="K567">
        <v>4</v>
      </c>
      <c r="L567" t="s">
        <v>738</v>
      </c>
      <c r="M567" t="s">
        <v>738</v>
      </c>
      <c r="N567" t="s">
        <v>745</v>
      </c>
      <c r="O567" s="2">
        <v>303000</v>
      </c>
      <c r="P567" s="2">
        <v>300000</v>
      </c>
      <c r="Q567" s="2">
        <v>600000</v>
      </c>
      <c r="R567" s="3">
        <v>1.98019801980198</v>
      </c>
      <c r="S567" s="5">
        <f t="shared" si="161"/>
        <v>100</v>
      </c>
      <c r="T567" s="5">
        <v>60</v>
      </c>
      <c r="U567" s="5">
        <v>0</v>
      </c>
      <c r="V567" s="5">
        <v>20</v>
      </c>
      <c r="W567" s="5">
        <v>0</v>
      </c>
      <c r="X567" s="5">
        <v>5</v>
      </c>
      <c r="Y567" s="5">
        <v>5</v>
      </c>
      <c r="Z567" s="5">
        <v>0</v>
      </c>
      <c r="AA567" s="5">
        <v>5</v>
      </c>
      <c r="AB567" s="5">
        <v>5</v>
      </c>
      <c r="AC567" s="5">
        <v>0</v>
      </c>
      <c r="AD567" s="5">
        <v>0</v>
      </c>
      <c r="AE567" s="5">
        <v>0</v>
      </c>
      <c r="AF567" s="5">
        <v>0</v>
      </c>
      <c r="AG567" s="5" t="s">
        <v>20</v>
      </c>
      <c r="AH567" s="5">
        <v>0</v>
      </c>
      <c r="AI567" s="5" t="s">
        <v>20</v>
      </c>
      <c r="AJ567" s="5">
        <v>0</v>
      </c>
      <c r="AK567" s="5" t="s">
        <v>20</v>
      </c>
      <c r="AL567" s="11">
        <f t="shared" si="162"/>
        <v>20</v>
      </c>
      <c r="AM567" s="11">
        <f t="shared" si="163"/>
        <v>10</v>
      </c>
      <c r="AN567" s="11">
        <f t="shared" si="153"/>
        <v>100</v>
      </c>
      <c r="AO567" s="11">
        <v>90</v>
      </c>
      <c r="AP567" s="11">
        <v>0</v>
      </c>
      <c r="AQ567" s="11">
        <v>0</v>
      </c>
      <c r="AR567" s="11">
        <v>0</v>
      </c>
      <c r="AS567" s="11">
        <v>0</v>
      </c>
      <c r="AT567" s="11">
        <v>0</v>
      </c>
      <c r="AU567" s="11">
        <v>0</v>
      </c>
      <c r="AV567" s="11">
        <v>0</v>
      </c>
      <c r="AW567" s="11">
        <v>5</v>
      </c>
      <c r="AX567" s="11">
        <v>0</v>
      </c>
      <c r="AY567" s="11">
        <v>0</v>
      </c>
      <c r="AZ567" s="11">
        <v>0</v>
      </c>
      <c r="BA567" s="11">
        <v>5</v>
      </c>
      <c r="BB567" s="11">
        <v>0</v>
      </c>
      <c r="BC567" t="s">
        <v>20</v>
      </c>
      <c r="BD567" s="11">
        <v>0</v>
      </c>
      <c r="BE567" t="s">
        <v>20</v>
      </c>
      <c r="BF567" s="11">
        <f t="shared" si="164"/>
        <v>0</v>
      </c>
      <c r="BG567" s="11">
        <f t="shared" si="165"/>
        <v>0</v>
      </c>
      <c r="BH567" s="11">
        <f t="shared" si="166"/>
        <v>10</v>
      </c>
      <c r="BI567" s="11">
        <f t="shared" si="167"/>
        <v>0</v>
      </c>
      <c r="BJ567" t="s">
        <v>747</v>
      </c>
      <c r="BK567" s="4">
        <v>50000</v>
      </c>
      <c r="BL567" t="s">
        <v>586</v>
      </c>
    </row>
    <row r="568" spans="1:64" x14ac:dyDescent="0.25">
      <c r="A568">
        <v>2021</v>
      </c>
      <c r="B568">
        <v>174</v>
      </c>
      <c r="C568" t="s">
        <v>96</v>
      </c>
      <c r="D568" s="11">
        <v>57105</v>
      </c>
      <c r="E568" t="s">
        <v>255</v>
      </c>
      <c r="F568" t="s">
        <v>816</v>
      </c>
      <c r="G568" t="s">
        <v>230</v>
      </c>
      <c r="H568" t="s">
        <v>20</v>
      </c>
      <c r="I568" t="s">
        <v>736</v>
      </c>
      <c r="J568">
        <v>2016</v>
      </c>
      <c r="K568">
        <v>5</v>
      </c>
      <c r="L568" t="s">
        <v>738</v>
      </c>
      <c r="M568" t="s">
        <v>738</v>
      </c>
      <c r="N568" t="s">
        <v>746</v>
      </c>
      <c r="O568" s="2">
        <v>135261</v>
      </c>
      <c r="P568" s="2">
        <v>126211</v>
      </c>
      <c r="Q568" s="2">
        <v>35154</v>
      </c>
      <c r="R568" s="3">
        <v>0.25989753143921801</v>
      </c>
      <c r="S568" s="5">
        <f t="shared" si="161"/>
        <v>100.01</v>
      </c>
      <c r="T568" s="5">
        <v>77.55</v>
      </c>
      <c r="U568" s="5">
        <v>0</v>
      </c>
      <c r="V568" s="5">
        <v>12.99</v>
      </c>
      <c r="W568" s="5">
        <v>0</v>
      </c>
      <c r="X568" s="5">
        <v>0</v>
      </c>
      <c r="Y568" s="5">
        <v>2.25</v>
      </c>
      <c r="Z568" s="5">
        <v>0</v>
      </c>
      <c r="AA568" s="5">
        <v>0</v>
      </c>
      <c r="AB568" s="5">
        <v>0.09</v>
      </c>
      <c r="AC568" s="5">
        <v>0</v>
      </c>
      <c r="AD568" s="5">
        <v>0</v>
      </c>
      <c r="AE568" s="5">
        <v>0</v>
      </c>
      <c r="AF568" s="5">
        <v>5.18</v>
      </c>
      <c r="AG568" s="5" t="s">
        <v>97</v>
      </c>
      <c r="AH568" s="5">
        <v>1.95</v>
      </c>
      <c r="AI568" s="5" t="s">
        <v>98</v>
      </c>
      <c r="AJ568" s="5">
        <v>0</v>
      </c>
      <c r="AK568" s="5" t="s">
        <v>20</v>
      </c>
      <c r="AL568" s="11">
        <f t="shared" si="162"/>
        <v>12.99</v>
      </c>
      <c r="AM568" s="11">
        <f t="shared" si="163"/>
        <v>7.22</v>
      </c>
      <c r="AN568" s="11">
        <f t="shared" si="153"/>
        <v>100</v>
      </c>
      <c r="AO568" s="11">
        <v>15.56</v>
      </c>
      <c r="AP568" s="11">
        <v>19.920000000000002</v>
      </c>
      <c r="AQ568" s="11">
        <v>2.46</v>
      </c>
      <c r="AR568" s="11">
        <v>22.11</v>
      </c>
      <c r="AS568" s="11">
        <v>0</v>
      </c>
      <c r="AT568" s="11">
        <v>0</v>
      </c>
      <c r="AU568" s="11">
        <v>0</v>
      </c>
      <c r="AV568" s="11">
        <v>0</v>
      </c>
      <c r="AW568" s="11">
        <v>0</v>
      </c>
      <c r="AX568" s="11">
        <v>0</v>
      </c>
      <c r="AY568" s="11">
        <v>39.950000000000003</v>
      </c>
      <c r="AZ568" s="11">
        <v>0</v>
      </c>
      <c r="BA568" s="11">
        <v>0</v>
      </c>
      <c r="BB568" s="11">
        <v>0</v>
      </c>
      <c r="BC568" t="s">
        <v>20</v>
      </c>
      <c r="BD568" s="11">
        <v>0</v>
      </c>
      <c r="BE568" t="s">
        <v>20</v>
      </c>
      <c r="BF568" s="11">
        <f t="shared" si="164"/>
        <v>22.380000000000003</v>
      </c>
      <c r="BG568" s="11">
        <f t="shared" si="165"/>
        <v>0</v>
      </c>
      <c r="BH568" s="11">
        <f t="shared" si="166"/>
        <v>39.950000000000003</v>
      </c>
      <c r="BI568" s="11">
        <f t="shared" si="167"/>
        <v>0</v>
      </c>
      <c r="BJ568" t="s">
        <v>748</v>
      </c>
      <c r="BK568" s="4" t="s">
        <v>20</v>
      </c>
      <c r="BL568" t="s">
        <v>587</v>
      </c>
    </row>
    <row r="569" spans="1:64" x14ac:dyDescent="0.25">
      <c r="A569">
        <v>2021</v>
      </c>
      <c r="B569">
        <v>109</v>
      </c>
      <c r="C569" t="s">
        <v>33</v>
      </c>
      <c r="D569" s="11">
        <v>75002</v>
      </c>
      <c r="E569" t="s">
        <v>256</v>
      </c>
      <c r="F569" t="s">
        <v>819</v>
      </c>
      <c r="G569" t="s">
        <v>230</v>
      </c>
      <c r="H569" t="s">
        <v>20</v>
      </c>
      <c r="I569" t="s">
        <v>736</v>
      </c>
      <c r="J569">
        <v>2018</v>
      </c>
      <c r="K569">
        <v>3</v>
      </c>
      <c r="L569" t="s">
        <v>738</v>
      </c>
      <c r="M569" t="s">
        <v>738</v>
      </c>
      <c r="N569" t="s">
        <v>746</v>
      </c>
      <c r="O569" s="2">
        <v>1020000</v>
      </c>
      <c r="P569" s="2">
        <v>850000</v>
      </c>
      <c r="Q569" s="2">
        <v>880000</v>
      </c>
      <c r="R569" s="3">
        <v>0.86274509803921595</v>
      </c>
      <c r="S569" s="5">
        <f t="shared" si="161"/>
        <v>100</v>
      </c>
      <c r="T569" s="5">
        <v>60</v>
      </c>
      <c r="U569" s="5">
        <v>5</v>
      </c>
      <c r="V569" s="5">
        <v>20</v>
      </c>
      <c r="W569" s="5">
        <v>1</v>
      </c>
      <c r="X569" s="5">
        <v>4</v>
      </c>
      <c r="Y569" s="5">
        <v>3</v>
      </c>
      <c r="Z569" s="5">
        <v>1</v>
      </c>
      <c r="AA569" s="5">
        <v>5</v>
      </c>
      <c r="AB569" s="5">
        <v>0</v>
      </c>
      <c r="AC569" s="5">
        <v>0</v>
      </c>
      <c r="AD569" s="5">
        <v>0</v>
      </c>
      <c r="AE569" s="5">
        <v>1</v>
      </c>
      <c r="AF569" s="5">
        <v>0</v>
      </c>
      <c r="AG569" s="5" t="s">
        <v>20</v>
      </c>
      <c r="AH569" s="5">
        <v>0</v>
      </c>
      <c r="AI569" s="5" t="s">
        <v>20</v>
      </c>
      <c r="AJ569" s="5">
        <v>0</v>
      </c>
      <c r="AK569" s="5" t="s">
        <v>20</v>
      </c>
      <c r="AL569" s="11">
        <f t="shared" si="162"/>
        <v>21</v>
      </c>
      <c r="AM569" s="11">
        <f t="shared" si="163"/>
        <v>7</v>
      </c>
      <c r="AN569" s="11">
        <f t="shared" si="153"/>
        <v>100</v>
      </c>
      <c r="AO569" s="11">
        <v>70</v>
      </c>
      <c r="AP569" s="11">
        <v>0</v>
      </c>
      <c r="AQ569" s="11">
        <v>0</v>
      </c>
      <c r="AR569" s="11">
        <v>30</v>
      </c>
      <c r="AS569" s="11">
        <v>0</v>
      </c>
      <c r="AT569" s="11">
        <v>0</v>
      </c>
      <c r="AU569" s="11">
        <v>0</v>
      </c>
      <c r="AV569" s="11">
        <v>0</v>
      </c>
      <c r="AW569" s="11">
        <v>0</v>
      </c>
      <c r="AX569" s="11">
        <v>0</v>
      </c>
      <c r="AY569" s="11">
        <v>0</v>
      </c>
      <c r="AZ569" s="11">
        <v>0</v>
      </c>
      <c r="BA569" s="11">
        <v>0</v>
      </c>
      <c r="BB569" s="11">
        <v>0</v>
      </c>
      <c r="BC569" t="s">
        <v>20</v>
      </c>
      <c r="BD569" s="11">
        <v>0</v>
      </c>
      <c r="BE569" t="s">
        <v>20</v>
      </c>
      <c r="BF569" s="11">
        <f t="shared" si="164"/>
        <v>0</v>
      </c>
      <c r="BG569" s="11">
        <f t="shared" si="165"/>
        <v>0</v>
      </c>
      <c r="BH569" s="11">
        <f t="shared" si="166"/>
        <v>0</v>
      </c>
      <c r="BI569" s="11">
        <f t="shared" si="167"/>
        <v>0</v>
      </c>
      <c r="BJ569" t="s">
        <v>748</v>
      </c>
      <c r="BK569" s="4" t="s">
        <v>20</v>
      </c>
      <c r="BL569" t="s">
        <v>587</v>
      </c>
    </row>
    <row r="570" spans="1:64" x14ac:dyDescent="0.25">
      <c r="A570">
        <v>2021</v>
      </c>
      <c r="B570">
        <v>188</v>
      </c>
      <c r="C570" t="s">
        <v>40</v>
      </c>
      <c r="D570" s="11">
        <v>49659</v>
      </c>
      <c r="E570" t="s">
        <v>257</v>
      </c>
      <c r="F570" t="s">
        <v>816</v>
      </c>
      <c r="G570" t="s">
        <v>230</v>
      </c>
      <c r="H570" t="s">
        <v>20</v>
      </c>
      <c r="I570" t="s">
        <v>736</v>
      </c>
      <c r="J570">
        <v>2017</v>
      </c>
      <c r="K570">
        <v>4</v>
      </c>
      <c r="L570" t="s">
        <v>738</v>
      </c>
      <c r="M570" t="s">
        <v>738</v>
      </c>
      <c r="N570" t="s">
        <v>746</v>
      </c>
      <c r="O570" s="2">
        <v>50000</v>
      </c>
      <c r="P570" s="2">
        <v>23000</v>
      </c>
      <c r="R570" s="3" t="s">
        <v>20</v>
      </c>
      <c r="AN570" s="11">
        <f t="shared" si="153"/>
        <v>0</v>
      </c>
      <c r="BF570" s="11"/>
      <c r="BG570" s="11"/>
      <c r="BH570" s="11"/>
      <c r="BI570" s="11"/>
    </row>
    <row r="571" spans="1:64" x14ac:dyDescent="0.25">
      <c r="A571">
        <v>2021</v>
      </c>
      <c r="B571">
        <v>179</v>
      </c>
      <c r="C571" t="s">
        <v>40</v>
      </c>
      <c r="D571" s="11">
        <v>49622</v>
      </c>
      <c r="E571" t="s">
        <v>257</v>
      </c>
      <c r="F571" t="s">
        <v>816</v>
      </c>
      <c r="G571" t="s">
        <v>230</v>
      </c>
      <c r="H571" t="s">
        <v>20</v>
      </c>
      <c r="I571" t="s">
        <v>736</v>
      </c>
      <c r="J571">
        <v>2017</v>
      </c>
      <c r="K571">
        <v>4</v>
      </c>
      <c r="L571" t="s">
        <v>738</v>
      </c>
      <c r="M571" t="s">
        <v>738</v>
      </c>
      <c r="N571" t="s">
        <v>746</v>
      </c>
      <c r="R571" s="3" t="s">
        <v>20</v>
      </c>
      <c r="AN571" s="11">
        <f t="shared" si="153"/>
        <v>0</v>
      </c>
      <c r="BF571" s="11"/>
      <c r="BG571" s="11"/>
      <c r="BH571" s="11"/>
      <c r="BI571" s="11"/>
    </row>
    <row r="572" spans="1:64" x14ac:dyDescent="0.25">
      <c r="A572">
        <v>2021</v>
      </c>
      <c r="B572">
        <v>203</v>
      </c>
      <c r="C572" t="s">
        <v>40</v>
      </c>
      <c r="D572" s="11">
        <v>49224</v>
      </c>
      <c r="E572" t="s">
        <v>257</v>
      </c>
      <c r="F572" t="s">
        <v>816</v>
      </c>
      <c r="G572" t="s">
        <v>224</v>
      </c>
      <c r="H572" t="s">
        <v>20</v>
      </c>
      <c r="I572" t="s">
        <v>224</v>
      </c>
      <c r="J572">
        <v>2018</v>
      </c>
      <c r="K572">
        <v>3</v>
      </c>
      <c r="L572" t="s">
        <v>738</v>
      </c>
      <c r="M572" t="s">
        <v>738</v>
      </c>
      <c r="N572" t="s">
        <v>745</v>
      </c>
      <c r="R572" s="3" t="s">
        <v>20</v>
      </c>
      <c r="AN572" s="11">
        <f t="shared" si="153"/>
        <v>0</v>
      </c>
      <c r="BF572" s="11"/>
      <c r="BG572" s="11"/>
      <c r="BH572" s="11"/>
      <c r="BI572" s="11"/>
    </row>
    <row r="573" spans="1:64" x14ac:dyDescent="0.25">
      <c r="A573">
        <v>2021</v>
      </c>
      <c r="B573">
        <v>204</v>
      </c>
      <c r="C573" t="s">
        <v>101</v>
      </c>
      <c r="D573" s="11">
        <v>1720</v>
      </c>
      <c r="E573" t="s">
        <v>258</v>
      </c>
      <c r="F573" t="s">
        <v>817</v>
      </c>
      <c r="G573" t="s">
        <v>224</v>
      </c>
      <c r="H573" t="s">
        <v>20</v>
      </c>
      <c r="I573" t="s">
        <v>224</v>
      </c>
      <c r="J573">
        <v>2018</v>
      </c>
      <c r="K573">
        <v>3</v>
      </c>
      <c r="L573" t="s">
        <v>738</v>
      </c>
      <c r="M573" t="s">
        <v>738</v>
      </c>
      <c r="N573" t="s">
        <v>744</v>
      </c>
      <c r="R573" s="3" t="s">
        <v>20</v>
      </c>
      <c r="AN573" s="11">
        <f t="shared" si="153"/>
        <v>0</v>
      </c>
      <c r="BF573" s="11"/>
      <c r="BG573" s="11"/>
      <c r="BH573" s="11"/>
      <c r="BI573" s="11"/>
    </row>
    <row r="574" spans="1:64" x14ac:dyDescent="0.25">
      <c r="A574">
        <v>2021</v>
      </c>
      <c r="B574">
        <v>159</v>
      </c>
      <c r="C574" t="s">
        <v>55</v>
      </c>
      <c r="D574" s="11">
        <v>97424</v>
      </c>
      <c r="E574" t="s">
        <v>253</v>
      </c>
      <c r="F574" t="s">
        <v>818</v>
      </c>
      <c r="G574" t="s">
        <v>224</v>
      </c>
      <c r="H574" t="s">
        <v>20</v>
      </c>
      <c r="I574" t="s">
        <v>224</v>
      </c>
      <c r="J574">
        <v>2017</v>
      </c>
      <c r="K574">
        <v>4</v>
      </c>
      <c r="L574" t="s">
        <v>738</v>
      </c>
      <c r="M574" t="s">
        <v>738</v>
      </c>
      <c r="N574" t="s">
        <v>744</v>
      </c>
      <c r="O574" s="2">
        <v>139850</v>
      </c>
      <c r="Q574" s="2">
        <v>79872</v>
      </c>
      <c r="R574" s="3">
        <v>0.57112620664998204</v>
      </c>
      <c r="AN574" s="11">
        <f t="shared" si="153"/>
        <v>0</v>
      </c>
      <c r="BF574" s="11"/>
      <c r="BG574" s="11"/>
      <c r="BH574" s="11"/>
      <c r="BI574" s="11"/>
      <c r="BJ574" t="s">
        <v>748</v>
      </c>
      <c r="BK574" s="4" t="s">
        <v>20</v>
      </c>
      <c r="BL574" t="s">
        <v>588</v>
      </c>
    </row>
    <row r="575" spans="1:64" x14ac:dyDescent="0.25">
      <c r="A575">
        <v>2021</v>
      </c>
      <c r="B575">
        <v>206</v>
      </c>
      <c r="C575" t="s">
        <v>24</v>
      </c>
      <c r="D575" s="11">
        <v>99801</v>
      </c>
      <c r="E575" t="s">
        <v>253</v>
      </c>
      <c r="F575" t="s">
        <v>818</v>
      </c>
      <c r="G575" t="s">
        <v>224</v>
      </c>
      <c r="H575" t="s">
        <v>20</v>
      </c>
      <c r="I575" t="s">
        <v>224</v>
      </c>
      <c r="J575">
        <v>2017</v>
      </c>
      <c r="K575">
        <v>4</v>
      </c>
      <c r="L575" t="s">
        <v>738</v>
      </c>
      <c r="M575" t="s">
        <v>738</v>
      </c>
      <c r="N575" t="s">
        <v>745</v>
      </c>
      <c r="R575" s="3" t="s">
        <v>20</v>
      </c>
      <c r="AN575" s="11">
        <f t="shared" si="153"/>
        <v>0</v>
      </c>
      <c r="BF575" s="11"/>
      <c r="BG575" s="11"/>
      <c r="BH575" s="11"/>
      <c r="BI575" s="11"/>
    </row>
    <row r="576" spans="1:64" x14ac:dyDescent="0.25">
      <c r="A576">
        <v>2021</v>
      </c>
      <c r="B576">
        <v>205</v>
      </c>
      <c r="C576" t="s">
        <v>21</v>
      </c>
      <c r="D576" s="11">
        <v>28025</v>
      </c>
      <c r="E576" t="s">
        <v>260</v>
      </c>
      <c r="F576" t="s">
        <v>819</v>
      </c>
      <c r="G576" t="s">
        <v>224</v>
      </c>
      <c r="H576" t="s">
        <v>20</v>
      </c>
      <c r="I576" t="s">
        <v>224</v>
      </c>
      <c r="J576">
        <v>2016</v>
      </c>
      <c r="K576">
        <v>5</v>
      </c>
      <c r="L576" t="s">
        <v>738</v>
      </c>
      <c r="M576" t="s">
        <v>738</v>
      </c>
      <c r="N576" t="s">
        <v>745</v>
      </c>
      <c r="R576" s="3" t="s">
        <v>20</v>
      </c>
      <c r="AN576" s="11">
        <f t="shared" si="153"/>
        <v>0</v>
      </c>
      <c r="BF576" s="11"/>
      <c r="BG576" s="11"/>
      <c r="BH576" s="11"/>
      <c r="BI576" s="11"/>
    </row>
    <row r="577" spans="1:64" x14ac:dyDescent="0.25">
      <c r="A577">
        <v>2021</v>
      </c>
      <c r="B577">
        <v>122</v>
      </c>
      <c r="C577" t="s">
        <v>48</v>
      </c>
      <c r="D577" s="11">
        <v>52172</v>
      </c>
      <c r="E577" t="s">
        <v>255</v>
      </c>
      <c r="F577" t="s">
        <v>816</v>
      </c>
      <c r="G577" t="s">
        <v>224</v>
      </c>
      <c r="H577" t="s">
        <v>20</v>
      </c>
      <c r="I577" t="s">
        <v>224</v>
      </c>
      <c r="J577">
        <v>2012</v>
      </c>
      <c r="K577">
        <v>9</v>
      </c>
      <c r="L577" t="s">
        <v>739</v>
      </c>
      <c r="M577" t="s">
        <v>739</v>
      </c>
      <c r="N577" t="s">
        <v>746</v>
      </c>
      <c r="O577" s="2">
        <v>255565</v>
      </c>
      <c r="P577" s="2">
        <v>192534</v>
      </c>
      <c r="Q577" s="2">
        <v>207600</v>
      </c>
      <c r="R577" s="3">
        <v>0.81231780564631295</v>
      </c>
      <c r="S577" s="5">
        <f t="shared" ref="S577:S602" si="168">SUM(T577:AJ577)</f>
        <v>99.98</v>
      </c>
      <c r="T577" s="5">
        <v>60.96</v>
      </c>
      <c r="U577" s="5">
        <v>0</v>
      </c>
      <c r="V577" s="5">
        <v>7.6</v>
      </c>
      <c r="W577" s="5">
        <v>0</v>
      </c>
      <c r="X577" s="5">
        <v>28.07</v>
      </c>
      <c r="Y577" s="5">
        <v>4.6100000000000003</v>
      </c>
      <c r="Z577" s="5">
        <v>3.69</v>
      </c>
      <c r="AA577" s="5">
        <v>1.51</v>
      </c>
      <c r="AB577" s="5">
        <v>0</v>
      </c>
      <c r="AC577" s="5">
        <v>2.14</v>
      </c>
      <c r="AD577" s="5">
        <v>0</v>
      </c>
      <c r="AE577" s="5">
        <v>0</v>
      </c>
      <c r="AF577" s="5">
        <v>-8.6</v>
      </c>
      <c r="AG577" s="5" t="s">
        <v>768</v>
      </c>
      <c r="AH577" s="5">
        <v>0</v>
      </c>
      <c r="AI577" s="5" t="s">
        <v>20</v>
      </c>
      <c r="AJ577" s="5">
        <v>0</v>
      </c>
      <c r="AK577" s="5" t="s">
        <v>20</v>
      </c>
      <c r="AL577" s="11">
        <f t="shared" ref="AL577:AL602" si="169">V577+W577</f>
        <v>7.6</v>
      </c>
      <c r="AM577" s="11">
        <f t="shared" ref="AM577:AM602" si="170">SUM(Z577:AF577)+AH577+AJ577</f>
        <v>-1.2599999999999998</v>
      </c>
      <c r="AN577" s="11">
        <f t="shared" si="153"/>
        <v>100.28</v>
      </c>
      <c r="AO577" s="11">
        <v>0.52</v>
      </c>
      <c r="AP577" s="11">
        <v>0.52</v>
      </c>
      <c r="AQ577" s="11">
        <v>0.52</v>
      </c>
      <c r="AR577" s="11">
        <v>0.52</v>
      </c>
      <c r="AS577" s="11">
        <v>0.52</v>
      </c>
      <c r="AT577" s="11">
        <v>0.52</v>
      </c>
      <c r="AU577" s="11">
        <v>0.52</v>
      </c>
      <c r="AV577" s="11">
        <v>0.52</v>
      </c>
      <c r="AW577" s="11">
        <v>0.52</v>
      </c>
      <c r="AX577" s="11">
        <v>0.52</v>
      </c>
      <c r="AY577" s="11">
        <v>0.52</v>
      </c>
      <c r="AZ577" s="11">
        <v>0.52</v>
      </c>
      <c r="BA577" s="11">
        <v>0.52</v>
      </c>
      <c r="BB577" s="11">
        <v>0.52</v>
      </c>
      <c r="BC577" t="s">
        <v>20</v>
      </c>
      <c r="BD577" s="11">
        <v>93</v>
      </c>
      <c r="BE577" t="s">
        <v>787</v>
      </c>
      <c r="BF577" s="11">
        <f t="shared" ref="BF577:BF602" si="171">SUM(AP577:AQ577)</f>
        <v>1.04</v>
      </c>
      <c r="BG577" s="11">
        <f t="shared" ref="BG577:BG602" si="172">SUM(AS577:AT577)</f>
        <v>1.04</v>
      </c>
      <c r="BH577" s="11">
        <f t="shared" ref="BH577:BH602" si="173">SUM(AV577:BA577)</f>
        <v>3.12</v>
      </c>
      <c r="BI577" s="11">
        <f t="shared" ref="BI577:BI602" si="174">SUM(BB577+BD577)</f>
        <v>93.52</v>
      </c>
      <c r="BJ577" t="s">
        <v>747</v>
      </c>
      <c r="BK577" s="2">
        <v>116</v>
      </c>
      <c r="BL577" t="s">
        <v>587</v>
      </c>
    </row>
    <row r="578" spans="1:64" x14ac:dyDescent="0.25">
      <c r="A578">
        <v>2021</v>
      </c>
      <c r="B578">
        <v>142</v>
      </c>
      <c r="C578" t="s">
        <v>48</v>
      </c>
      <c r="D578" s="11">
        <v>50428</v>
      </c>
      <c r="E578" t="s">
        <v>255</v>
      </c>
      <c r="F578" t="s">
        <v>816</v>
      </c>
      <c r="G578" t="s">
        <v>230</v>
      </c>
      <c r="H578" t="s">
        <v>20</v>
      </c>
      <c r="I578" t="s">
        <v>736</v>
      </c>
      <c r="J578">
        <v>2014</v>
      </c>
      <c r="K578">
        <v>7</v>
      </c>
      <c r="L578" t="s">
        <v>739</v>
      </c>
      <c r="M578" t="s">
        <v>739</v>
      </c>
      <c r="N578" t="s">
        <v>745</v>
      </c>
      <c r="O578" s="2">
        <v>131514</v>
      </c>
      <c r="P578" s="2">
        <v>121514</v>
      </c>
      <c r="Q578" s="2">
        <v>139645</v>
      </c>
      <c r="R578" s="3">
        <v>1.06182611737153</v>
      </c>
      <c r="S578" s="5">
        <f t="shared" si="168"/>
        <v>100.03</v>
      </c>
      <c r="T578" s="5">
        <v>86.57</v>
      </c>
      <c r="U578" s="5">
        <v>0</v>
      </c>
      <c r="V578" s="5">
        <v>3</v>
      </c>
      <c r="W578" s="5">
        <v>0</v>
      </c>
      <c r="X578" s="5">
        <v>5.54</v>
      </c>
      <c r="Y578" s="5">
        <v>0</v>
      </c>
      <c r="Z578" s="5">
        <v>0</v>
      </c>
      <c r="AA578" s="5">
        <v>1.34</v>
      </c>
      <c r="AB578" s="5">
        <v>0</v>
      </c>
      <c r="AC578" s="5">
        <v>2.95</v>
      </c>
      <c r="AD578" s="5">
        <v>0</v>
      </c>
      <c r="AE578" s="5">
        <v>0</v>
      </c>
      <c r="AF578" s="5">
        <v>0.41</v>
      </c>
      <c r="AG578" s="5" t="s">
        <v>70</v>
      </c>
      <c r="AH578" s="5">
        <v>0.22</v>
      </c>
      <c r="AI578" s="5" t="s">
        <v>71</v>
      </c>
      <c r="AJ578" s="5">
        <v>0</v>
      </c>
      <c r="AK578" s="5" t="s">
        <v>20</v>
      </c>
      <c r="AL578" s="11">
        <f t="shared" si="169"/>
        <v>3</v>
      </c>
      <c r="AM578" s="11">
        <f t="shared" si="170"/>
        <v>4.92</v>
      </c>
      <c r="AN578" s="11">
        <f t="shared" ref="AN578:AN641" si="175">SUM(AO578:BD578)</f>
        <v>100.07</v>
      </c>
      <c r="AO578" s="11">
        <v>67.48</v>
      </c>
      <c r="AP578" s="11">
        <v>3.54</v>
      </c>
      <c r="AQ578" s="11">
        <v>5.6</v>
      </c>
      <c r="AR578" s="11">
        <v>0</v>
      </c>
      <c r="AS578" s="11">
        <v>0</v>
      </c>
      <c r="AT578" s="11">
        <v>0</v>
      </c>
      <c r="AU578" s="11">
        <v>0</v>
      </c>
      <c r="AV578" s="11">
        <v>0</v>
      </c>
      <c r="AW578" s="11">
        <v>20.57</v>
      </c>
      <c r="AX578" s="11">
        <v>0</v>
      </c>
      <c r="AY578" s="11">
        <v>0</v>
      </c>
      <c r="AZ578" s="11">
        <v>0</v>
      </c>
      <c r="BA578" s="11">
        <v>2.88</v>
      </c>
      <c r="BB578" s="11">
        <v>0</v>
      </c>
      <c r="BC578" t="s">
        <v>20</v>
      </c>
      <c r="BD578" s="11">
        <v>0</v>
      </c>
      <c r="BE578" t="s">
        <v>20</v>
      </c>
      <c r="BF578" s="11">
        <f t="shared" si="171"/>
        <v>9.14</v>
      </c>
      <c r="BG578" s="11">
        <f t="shared" si="172"/>
        <v>0</v>
      </c>
      <c r="BH578" s="11">
        <f t="shared" si="173"/>
        <v>23.45</v>
      </c>
      <c r="BI578" s="11">
        <f t="shared" si="174"/>
        <v>0</v>
      </c>
      <c r="BJ578" t="s">
        <v>748</v>
      </c>
      <c r="BK578" s="4" t="s">
        <v>20</v>
      </c>
      <c r="BL578" t="s">
        <v>587</v>
      </c>
    </row>
    <row r="579" spans="1:64" x14ac:dyDescent="0.25">
      <c r="A579">
        <v>2021</v>
      </c>
      <c r="B579">
        <v>145</v>
      </c>
      <c r="C579" t="s">
        <v>40</v>
      </c>
      <c r="D579" s="11">
        <v>48104</v>
      </c>
      <c r="E579" t="s">
        <v>257</v>
      </c>
      <c r="F579" t="s">
        <v>816</v>
      </c>
      <c r="G579" t="s">
        <v>236</v>
      </c>
      <c r="H579" t="s">
        <v>20</v>
      </c>
      <c r="I579" t="s">
        <v>736</v>
      </c>
      <c r="J579">
        <v>2014</v>
      </c>
      <c r="K579">
        <v>7</v>
      </c>
      <c r="L579" t="s">
        <v>739</v>
      </c>
      <c r="M579" t="s">
        <v>739</v>
      </c>
      <c r="N579" t="s">
        <v>746</v>
      </c>
      <c r="O579" s="2">
        <v>4500000</v>
      </c>
      <c r="P579" s="2">
        <v>4500000</v>
      </c>
      <c r="Q579" s="2">
        <v>4400000</v>
      </c>
      <c r="R579" s="3">
        <v>0.97777777777777797</v>
      </c>
      <c r="S579" s="5">
        <f t="shared" si="168"/>
        <v>100</v>
      </c>
      <c r="T579" s="5">
        <v>26</v>
      </c>
      <c r="U579" s="5">
        <v>2</v>
      </c>
      <c r="V579" s="5">
        <v>6</v>
      </c>
      <c r="W579" s="5">
        <v>1</v>
      </c>
      <c r="X579" s="5">
        <v>13</v>
      </c>
      <c r="Y579" s="5">
        <v>7</v>
      </c>
      <c r="Z579" s="5">
        <v>5</v>
      </c>
      <c r="AA579" s="5">
        <v>10</v>
      </c>
      <c r="AB579" s="5">
        <v>12</v>
      </c>
      <c r="AC579" s="5">
        <v>13</v>
      </c>
      <c r="AD579" s="5">
        <v>5</v>
      </c>
      <c r="AE579" s="5">
        <v>0</v>
      </c>
      <c r="AF579" s="5">
        <v>0</v>
      </c>
      <c r="AG579" s="5" t="s">
        <v>20</v>
      </c>
      <c r="AH579" s="5">
        <v>0</v>
      </c>
      <c r="AI579" s="5" t="s">
        <v>20</v>
      </c>
      <c r="AJ579" s="5">
        <v>0</v>
      </c>
      <c r="AK579" s="5" t="s">
        <v>20</v>
      </c>
      <c r="AL579" s="11">
        <f t="shared" si="169"/>
        <v>7</v>
      </c>
      <c r="AM579" s="11">
        <f t="shared" si="170"/>
        <v>45</v>
      </c>
      <c r="AN579" s="11">
        <f t="shared" si="175"/>
        <v>100</v>
      </c>
      <c r="AO579" s="11">
        <v>97</v>
      </c>
      <c r="AP579" s="11">
        <v>0</v>
      </c>
      <c r="AQ579" s="11">
        <v>0</v>
      </c>
      <c r="AR579" s="11">
        <v>1</v>
      </c>
      <c r="AS579" s="11">
        <v>0</v>
      </c>
      <c r="AT579" s="11">
        <v>0</v>
      </c>
      <c r="AU579" s="11">
        <v>1</v>
      </c>
      <c r="AV579" s="11">
        <v>0.5</v>
      </c>
      <c r="AW579" s="11">
        <v>0</v>
      </c>
      <c r="AX579" s="11">
        <v>0</v>
      </c>
      <c r="AY579" s="11">
        <v>0</v>
      </c>
      <c r="AZ579" s="11">
        <v>0</v>
      </c>
      <c r="BA579" s="11">
        <v>0.5</v>
      </c>
      <c r="BB579" s="11">
        <v>0</v>
      </c>
      <c r="BC579" t="s">
        <v>20</v>
      </c>
      <c r="BD579" s="11">
        <v>0</v>
      </c>
      <c r="BE579" t="s">
        <v>20</v>
      </c>
      <c r="BF579" s="11">
        <f t="shared" si="171"/>
        <v>0</v>
      </c>
      <c r="BG579" s="11">
        <f t="shared" si="172"/>
        <v>0</v>
      </c>
      <c r="BH579" s="11">
        <f t="shared" si="173"/>
        <v>1</v>
      </c>
      <c r="BI579" s="11">
        <f t="shared" si="174"/>
        <v>0</v>
      </c>
      <c r="BJ579" t="s">
        <v>747</v>
      </c>
      <c r="BK579" s="4">
        <v>45000</v>
      </c>
      <c r="BL579" t="s">
        <v>587</v>
      </c>
    </row>
    <row r="580" spans="1:64" x14ac:dyDescent="0.25">
      <c r="A580">
        <v>2021</v>
      </c>
      <c r="B580">
        <v>167</v>
      </c>
      <c r="C580" t="s">
        <v>40</v>
      </c>
      <c r="D580" s="11">
        <v>49016</v>
      </c>
      <c r="E580" t="s">
        <v>257</v>
      </c>
      <c r="F580" t="s">
        <v>816</v>
      </c>
      <c r="G580" t="s">
        <v>224</v>
      </c>
      <c r="H580" t="s">
        <v>20</v>
      </c>
      <c r="I580" t="s">
        <v>224</v>
      </c>
      <c r="J580">
        <v>2011</v>
      </c>
      <c r="K580">
        <v>10</v>
      </c>
      <c r="L580" t="s">
        <v>739</v>
      </c>
      <c r="M580" t="s">
        <v>739</v>
      </c>
      <c r="N580" t="s">
        <v>745</v>
      </c>
      <c r="O580" s="2">
        <v>887174.74</v>
      </c>
      <c r="P580" s="2">
        <v>462000</v>
      </c>
      <c r="Q580" s="2">
        <v>840310.01</v>
      </c>
      <c r="R580" s="3">
        <v>0.94717531069471195</v>
      </c>
      <c r="S580" s="5">
        <f t="shared" si="168"/>
        <v>100</v>
      </c>
      <c r="T580" s="5">
        <v>19.5</v>
      </c>
      <c r="U580" s="5">
        <v>10</v>
      </c>
      <c r="V580" s="5">
        <v>15</v>
      </c>
      <c r="W580" s="5">
        <v>0</v>
      </c>
      <c r="X580" s="5">
        <v>3</v>
      </c>
      <c r="Y580" s="5">
        <v>8</v>
      </c>
      <c r="Z580" s="5">
        <v>5</v>
      </c>
      <c r="AA580" s="5">
        <v>8</v>
      </c>
      <c r="AB580" s="5">
        <v>1</v>
      </c>
      <c r="AC580" s="5">
        <v>30</v>
      </c>
      <c r="AD580" s="5">
        <v>0</v>
      </c>
      <c r="AE580" s="5">
        <v>0.5</v>
      </c>
      <c r="AF580" s="5">
        <v>0</v>
      </c>
      <c r="AG580" s="5" t="s">
        <v>20</v>
      </c>
      <c r="AH580" s="5">
        <v>0</v>
      </c>
      <c r="AI580" s="5" t="s">
        <v>20</v>
      </c>
      <c r="AJ580" s="5">
        <v>0</v>
      </c>
      <c r="AK580" s="5" t="s">
        <v>20</v>
      </c>
      <c r="AL580" s="11">
        <f t="shared" si="169"/>
        <v>15</v>
      </c>
      <c r="AM580" s="11">
        <f t="shared" si="170"/>
        <v>44.5</v>
      </c>
      <c r="AN580" s="11">
        <f t="shared" si="175"/>
        <v>100</v>
      </c>
      <c r="AO580" s="11">
        <v>90</v>
      </c>
      <c r="AP580" s="11">
        <v>0</v>
      </c>
      <c r="AQ580" s="11">
        <v>10</v>
      </c>
      <c r="AR580" s="11">
        <v>0</v>
      </c>
      <c r="AS580" s="11">
        <v>0</v>
      </c>
      <c r="AT580" s="11">
        <v>0</v>
      </c>
      <c r="AU580" s="11">
        <v>0</v>
      </c>
      <c r="AV580" s="11">
        <v>0</v>
      </c>
      <c r="AW580" s="11">
        <v>0</v>
      </c>
      <c r="AX580" s="11">
        <v>0</v>
      </c>
      <c r="AY580" s="11">
        <v>0</v>
      </c>
      <c r="AZ580" s="11">
        <v>0</v>
      </c>
      <c r="BA580" s="11">
        <v>0</v>
      </c>
      <c r="BB580" s="11">
        <v>0</v>
      </c>
      <c r="BC580" t="s">
        <v>20</v>
      </c>
      <c r="BD580" s="11">
        <v>0</v>
      </c>
      <c r="BE580" t="s">
        <v>20</v>
      </c>
      <c r="BF580" s="11">
        <f t="shared" si="171"/>
        <v>10</v>
      </c>
      <c r="BG580" s="11">
        <f t="shared" si="172"/>
        <v>0</v>
      </c>
      <c r="BH580" s="11">
        <f t="shared" si="173"/>
        <v>0</v>
      </c>
      <c r="BI580" s="11">
        <f t="shared" si="174"/>
        <v>0</v>
      </c>
      <c r="BJ580" t="s">
        <v>747</v>
      </c>
      <c r="BK580" s="4">
        <v>1534.75</v>
      </c>
      <c r="BL580" t="s">
        <v>586</v>
      </c>
    </row>
    <row r="581" spans="1:64" x14ac:dyDescent="0.25">
      <c r="A581">
        <v>2021</v>
      </c>
      <c r="B581">
        <v>180</v>
      </c>
      <c r="C581" t="s">
        <v>40</v>
      </c>
      <c r="D581" s="11">
        <v>49715</v>
      </c>
      <c r="E581" t="s">
        <v>257</v>
      </c>
      <c r="F581" t="s">
        <v>816</v>
      </c>
      <c r="G581" t="s">
        <v>230</v>
      </c>
      <c r="H581" t="s">
        <v>20</v>
      </c>
      <c r="I581" t="s">
        <v>736</v>
      </c>
      <c r="J581">
        <v>2014</v>
      </c>
      <c r="K581">
        <v>7</v>
      </c>
      <c r="L581" t="s">
        <v>739</v>
      </c>
      <c r="M581" t="s">
        <v>739</v>
      </c>
      <c r="N581" t="s">
        <v>745</v>
      </c>
      <c r="O581" s="2">
        <v>293000</v>
      </c>
      <c r="P581" s="2">
        <v>293000</v>
      </c>
      <c r="Q581" s="2">
        <v>200000</v>
      </c>
      <c r="R581" s="3">
        <v>0.68259385665529004</v>
      </c>
      <c r="S581" s="5">
        <f t="shared" si="168"/>
        <v>100</v>
      </c>
      <c r="T581" s="5">
        <v>10</v>
      </c>
      <c r="U581" s="5">
        <v>0</v>
      </c>
      <c r="V581" s="5">
        <v>80</v>
      </c>
      <c r="W581" s="5">
        <v>0</v>
      </c>
      <c r="X581" s="5">
        <v>0</v>
      </c>
      <c r="Y581" s="5">
        <v>10</v>
      </c>
      <c r="Z581" s="5">
        <v>0</v>
      </c>
      <c r="AA581" s="5">
        <v>0</v>
      </c>
      <c r="AB581" s="5">
        <v>0</v>
      </c>
      <c r="AC581" s="5">
        <v>0</v>
      </c>
      <c r="AD581" s="5">
        <v>0</v>
      </c>
      <c r="AE581" s="5">
        <v>0</v>
      </c>
      <c r="AF581" s="5">
        <v>0</v>
      </c>
      <c r="AG581" s="5" t="s">
        <v>20</v>
      </c>
      <c r="AH581" s="5">
        <v>0</v>
      </c>
      <c r="AI581" s="5" t="s">
        <v>20</v>
      </c>
      <c r="AJ581" s="5">
        <v>0</v>
      </c>
      <c r="AK581" s="5" t="s">
        <v>20</v>
      </c>
      <c r="AL581" s="11">
        <f t="shared" si="169"/>
        <v>80</v>
      </c>
      <c r="AM581" s="11">
        <f t="shared" si="170"/>
        <v>0</v>
      </c>
      <c r="AN581" s="11">
        <f t="shared" si="175"/>
        <v>100</v>
      </c>
      <c r="AO581" s="11">
        <v>100</v>
      </c>
      <c r="AP581" s="11">
        <v>0</v>
      </c>
      <c r="AQ581" s="11">
        <v>0</v>
      </c>
      <c r="AR581" s="11">
        <v>0</v>
      </c>
      <c r="AS581" s="11">
        <v>0</v>
      </c>
      <c r="AT581" s="11">
        <v>0</v>
      </c>
      <c r="AU581" s="11">
        <v>0</v>
      </c>
      <c r="AV581" s="11">
        <v>0</v>
      </c>
      <c r="AW581" s="11">
        <v>0</v>
      </c>
      <c r="AX581" s="11">
        <v>0</v>
      </c>
      <c r="AY581" s="11">
        <v>0</v>
      </c>
      <c r="AZ581" s="11">
        <v>0</v>
      </c>
      <c r="BA581" s="11">
        <v>0</v>
      </c>
      <c r="BB581" s="11">
        <v>0</v>
      </c>
      <c r="BC581" t="s">
        <v>20</v>
      </c>
      <c r="BD581" s="11">
        <v>0</v>
      </c>
      <c r="BE581" t="s">
        <v>20</v>
      </c>
      <c r="BF581" s="11">
        <f t="shared" si="171"/>
        <v>0</v>
      </c>
      <c r="BG581" s="11">
        <f t="shared" si="172"/>
        <v>0</v>
      </c>
      <c r="BH581" s="11">
        <f t="shared" si="173"/>
        <v>0</v>
      </c>
      <c r="BI581" s="11">
        <f t="shared" si="174"/>
        <v>0</v>
      </c>
      <c r="BJ581" t="s">
        <v>747</v>
      </c>
      <c r="BK581" s="2">
        <v>800</v>
      </c>
    </row>
    <row r="582" spans="1:64" x14ac:dyDescent="0.25">
      <c r="A582">
        <v>2021</v>
      </c>
      <c r="B582">
        <v>169</v>
      </c>
      <c r="C582" t="s">
        <v>40</v>
      </c>
      <c r="D582" s="11">
        <v>48912</v>
      </c>
      <c r="E582" t="s">
        <v>257</v>
      </c>
      <c r="F582" t="s">
        <v>816</v>
      </c>
      <c r="G582" t="s">
        <v>224</v>
      </c>
      <c r="H582" t="s">
        <v>20</v>
      </c>
      <c r="I582" t="s">
        <v>224</v>
      </c>
      <c r="J582">
        <v>2013</v>
      </c>
      <c r="K582">
        <v>8</v>
      </c>
      <c r="L582" t="s">
        <v>739</v>
      </c>
      <c r="M582" t="s">
        <v>739</v>
      </c>
      <c r="N582" t="s">
        <v>745</v>
      </c>
      <c r="O582" s="2">
        <v>666588</v>
      </c>
      <c r="P582" s="2">
        <v>200000</v>
      </c>
      <c r="Q582" s="2">
        <v>402700</v>
      </c>
      <c r="R582" s="3">
        <v>0.60412128631178497</v>
      </c>
      <c r="S582" s="5">
        <f t="shared" si="168"/>
        <v>100</v>
      </c>
      <c r="T582" s="5">
        <v>80</v>
      </c>
      <c r="U582" s="5">
        <v>0</v>
      </c>
      <c r="V582" s="5">
        <v>8</v>
      </c>
      <c r="W582" s="5">
        <v>0</v>
      </c>
      <c r="X582" s="5">
        <v>2</v>
      </c>
      <c r="Y582" s="5">
        <v>2</v>
      </c>
      <c r="Z582" s="5">
        <v>1</v>
      </c>
      <c r="AA582" s="5">
        <v>2</v>
      </c>
      <c r="AB582" s="5">
        <v>1</v>
      </c>
      <c r="AC582" s="5">
        <v>4</v>
      </c>
      <c r="AD582" s="5">
        <v>0</v>
      </c>
      <c r="AE582" s="5">
        <v>0</v>
      </c>
      <c r="AF582" s="5">
        <v>0</v>
      </c>
      <c r="AG582" s="5" t="s">
        <v>20</v>
      </c>
      <c r="AH582" s="5">
        <v>0</v>
      </c>
      <c r="AI582" s="5" t="s">
        <v>20</v>
      </c>
      <c r="AJ582" s="5">
        <v>0</v>
      </c>
      <c r="AK582" s="5" t="s">
        <v>20</v>
      </c>
      <c r="AL582" s="11">
        <f t="shared" si="169"/>
        <v>8</v>
      </c>
      <c r="AM582" s="11">
        <f t="shared" si="170"/>
        <v>8</v>
      </c>
      <c r="AN582" s="11">
        <f t="shared" si="175"/>
        <v>100</v>
      </c>
      <c r="AO582" s="11">
        <v>95</v>
      </c>
      <c r="AP582" s="11">
        <v>0</v>
      </c>
      <c r="AQ582" s="11">
        <v>0</v>
      </c>
      <c r="AR582" s="11">
        <v>2</v>
      </c>
      <c r="AS582" s="11">
        <v>0</v>
      </c>
      <c r="AT582" s="11">
        <v>0</v>
      </c>
      <c r="AU582" s="11">
        <v>0</v>
      </c>
      <c r="AV582" s="11">
        <v>1</v>
      </c>
      <c r="AW582" s="11">
        <v>0</v>
      </c>
      <c r="AX582" s="11">
        <v>0</v>
      </c>
      <c r="AY582" s="11">
        <v>1</v>
      </c>
      <c r="AZ582" s="11">
        <v>0</v>
      </c>
      <c r="BA582" s="11">
        <v>1</v>
      </c>
      <c r="BB582" s="11">
        <v>0</v>
      </c>
      <c r="BC582" t="s">
        <v>20</v>
      </c>
      <c r="BD582" s="11">
        <v>0</v>
      </c>
      <c r="BE582" t="s">
        <v>20</v>
      </c>
      <c r="BF582" s="11">
        <f t="shared" si="171"/>
        <v>0</v>
      </c>
      <c r="BG582" s="11">
        <f t="shared" si="172"/>
        <v>0</v>
      </c>
      <c r="BH582" s="11">
        <f t="shared" si="173"/>
        <v>3</v>
      </c>
      <c r="BI582" s="11">
        <f t="shared" si="174"/>
        <v>0</v>
      </c>
      <c r="BJ582" t="s">
        <v>747</v>
      </c>
      <c r="BK582" s="4">
        <v>21000</v>
      </c>
      <c r="BL582" t="s">
        <v>587</v>
      </c>
    </row>
    <row r="583" spans="1:64" x14ac:dyDescent="0.25">
      <c r="A583">
        <v>2021</v>
      </c>
      <c r="B583">
        <v>143</v>
      </c>
      <c r="C583" t="s">
        <v>40</v>
      </c>
      <c r="D583" s="11">
        <v>49855</v>
      </c>
      <c r="E583" t="s">
        <v>257</v>
      </c>
      <c r="F583" t="s">
        <v>816</v>
      </c>
      <c r="G583" t="s">
        <v>231</v>
      </c>
      <c r="H583" t="s">
        <v>20</v>
      </c>
      <c r="I583" t="s">
        <v>242</v>
      </c>
      <c r="J583">
        <v>2014</v>
      </c>
      <c r="K583">
        <v>7</v>
      </c>
      <c r="L583" t="s">
        <v>739</v>
      </c>
      <c r="M583" t="s">
        <v>739</v>
      </c>
      <c r="N583" t="s">
        <v>744</v>
      </c>
      <c r="O583" s="2">
        <v>123479</v>
      </c>
      <c r="P583" s="2">
        <v>123479</v>
      </c>
      <c r="R583" s="3" t="s">
        <v>20</v>
      </c>
      <c r="S583" s="5">
        <f t="shared" si="168"/>
        <v>100.01</v>
      </c>
      <c r="T583" s="5">
        <v>88.01</v>
      </c>
      <c r="U583" s="5">
        <v>0</v>
      </c>
      <c r="V583" s="5">
        <v>2.84</v>
      </c>
      <c r="W583" s="5">
        <v>2.13</v>
      </c>
      <c r="X583" s="5">
        <v>0</v>
      </c>
      <c r="Y583" s="5">
        <v>0</v>
      </c>
      <c r="Z583" s="5">
        <v>0.62</v>
      </c>
      <c r="AA583" s="5">
        <v>0.55000000000000004</v>
      </c>
      <c r="AB583" s="5">
        <v>0</v>
      </c>
      <c r="AC583" s="5">
        <v>2.87</v>
      </c>
      <c r="AD583" s="5">
        <v>0</v>
      </c>
      <c r="AE583" s="5">
        <v>0</v>
      </c>
      <c r="AF583" s="5">
        <v>1.02</v>
      </c>
      <c r="AG583" s="5" t="s">
        <v>72</v>
      </c>
      <c r="AH583" s="5">
        <v>1.97</v>
      </c>
      <c r="AI583" s="5" t="s">
        <v>73</v>
      </c>
      <c r="AJ583" s="5">
        <v>0</v>
      </c>
      <c r="AK583" s="5" t="s">
        <v>20</v>
      </c>
      <c r="AL583" s="11">
        <f t="shared" si="169"/>
        <v>4.97</v>
      </c>
      <c r="AM583" s="11">
        <f t="shared" si="170"/>
        <v>7.03</v>
      </c>
      <c r="AN583" s="11">
        <f t="shared" si="175"/>
        <v>100</v>
      </c>
      <c r="AO583" s="11">
        <v>0</v>
      </c>
      <c r="AP583" s="11">
        <v>0</v>
      </c>
      <c r="AQ583" s="11">
        <v>95.25</v>
      </c>
      <c r="AR583" s="11">
        <v>3.27</v>
      </c>
      <c r="AS583" s="11">
        <v>0</v>
      </c>
      <c r="AT583" s="11">
        <v>0</v>
      </c>
      <c r="AU583" s="11">
        <v>0</v>
      </c>
      <c r="AV583" s="11">
        <v>0</v>
      </c>
      <c r="AW583" s="11">
        <v>1.17</v>
      </c>
      <c r="AX583" s="11">
        <v>0.31</v>
      </c>
      <c r="AY583" s="11">
        <v>0</v>
      </c>
      <c r="AZ583" s="11">
        <v>0</v>
      </c>
      <c r="BA583" s="11">
        <v>0</v>
      </c>
      <c r="BB583" s="11">
        <v>0</v>
      </c>
      <c r="BC583" t="s">
        <v>20</v>
      </c>
      <c r="BD583" s="11">
        <v>0</v>
      </c>
      <c r="BE583" t="s">
        <v>20</v>
      </c>
      <c r="BF583" s="11">
        <f t="shared" si="171"/>
        <v>95.25</v>
      </c>
      <c r="BG583" s="11">
        <f t="shared" si="172"/>
        <v>0</v>
      </c>
      <c r="BH583" s="11">
        <f t="shared" si="173"/>
        <v>1.48</v>
      </c>
      <c r="BI583" s="11">
        <f t="shared" si="174"/>
        <v>0</v>
      </c>
      <c r="BJ583" t="s">
        <v>748</v>
      </c>
      <c r="BK583" s="4" t="s">
        <v>20</v>
      </c>
      <c r="BL583" t="s">
        <v>588</v>
      </c>
    </row>
    <row r="584" spans="1:64" x14ac:dyDescent="0.25">
      <c r="A584">
        <v>2021</v>
      </c>
      <c r="B584">
        <v>147</v>
      </c>
      <c r="C584" t="s">
        <v>40</v>
      </c>
      <c r="D584" s="11">
        <v>48341</v>
      </c>
      <c r="E584" t="s">
        <v>257</v>
      </c>
      <c r="F584" t="s">
        <v>816</v>
      </c>
      <c r="G584" t="s">
        <v>224</v>
      </c>
      <c r="H584" t="s">
        <v>20</v>
      </c>
      <c r="I584" t="s">
        <v>224</v>
      </c>
      <c r="J584">
        <v>2012</v>
      </c>
      <c r="K584">
        <v>9</v>
      </c>
      <c r="L584" t="s">
        <v>739</v>
      </c>
      <c r="M584" t="s">
        <v>739</v>
      </c>
      <c r="N584" t="s">
        <v>745</v>
      </c>
      <c r="O584" s="2">
        <v>200000</v>
      </c>
      <c r="P584" s="2">
        <v>120000</v>
      </c>
      <c r="Q584" s="2">
        <v>200000</v>
      </c>
      <c r="R584" s="3">
        <v>1</v>
      </c>
      <c r="S584" s="5">
        <f t="shared" si="168"/>
        <v>100</v>
      </c>
      <c r="T584" s="5">
        <v>85</v>
      </c>
      <c r="U584" s="5">
        <v>1</v>
      </c>
      <c r="V584" s="5">
        <v>0</v>
      </c>
      <c r="W584" s="5">
        <v>0</v>
      </c>
      <c r="X584" s="5">
        <v>0</v>
      </c>
      <c r="Y584" s="5">
        <v>0</v>
      </c>
      <c r="Z584" s="5">
        <v>0</v>
      </c>
      <c r="AA584" s="5">
        <v>0</v>
      </c>
      <c r="AB584" s="5">
        <v>3</v>
      </c>
      <c r="AC584" s="5">
        <v>0</v>
      </c>
      <c r="AD584" s="5">
        <v>0</v>
      </c>
      <c r="AE584" s="5">
        <v>7</v>
      </c>
      <c r="AF584" s="5">
        <v>4</v>
      </c>
      <c r="AG584" s="5" t="s">
        <v>77</v>
      </c>
      <c r="AH584" s="5">
        <v>0</v>
      </c>
      <c r="AI584" s="5" t="s">
        <v>20</v>
      </c>
      <c r="AJ584" s="5">
        <v>0</v>
      </c>
      <c r="AK584" s="5" t="s">
        <v>20</v>
      </c>
      <c r="AL584" s="11">
        <f t="shared" si="169"/>
        <v>0</v>
      </c>
      <c r="AM584" s="11">
        <f t="shared" si="170"/>
        <v>14</v>
      </c>
      <c r="AN584" s="11">
        <f t="shared" si="175"/>
        <v>100</v>
      </c>
      <c r="AO584" s="11">
        <v>80</v>
      </c>
      <c r="AP584" s="11">
        <v>0</v>
      </c>
      <c r="AQ584" s="11">
        <v>0</v>
      </c>
      <c r="AR584" s="11">
        <v>11</v>
      </c>
      <c r="AS584" s="11">
        <v>0</v>
      </c>
      <c r="AT584" s="11">
        <v>0</v>
      </c>
      <c r="AU584" s="11">
        <v>3</v>
      </c>
      <c r="AV584" s="11">
        <v>3</v>
      </c>
      <c r="AW584" s="11">
        <v>0</v>
      </c>
      <c r="AX584" s="11">
        <v>0</v>
      </c>
      <c r="AY584" s="11">
        <v>0</v>
      </c>
      <c r="AZ584" s="11">
        <v>3</v>
      </c>
      <c r="BA584" s="11">
        <v>0</v>
      </c>
      <c r="BB584" s="11">
        <v>0</v>
      </c>
      <c r="BC584" t="s">
        <v>20</v>
      </c>
      <c r="BD584" s="11">
        <v>0</v>
      </c>
      <c r="BE584" t="s">
        <v>20</v>
      </c>
      <c r="BF584" s="11">
        <f t="shared" si="171"/>
        <v>0</v>
      </c>
      <c r="BG584" s="11">
        <f t="shared" si="172"/>
        <v>0</v>
      </c>
      <c r="BH584" s="11">
        <f t="shared" si="173"/>
        <v>6</v>
      </c>
      <c r="BI584" s="11">
        <f t="shared" si="174"/>
        <v>0</v>
      </c>
      <c r="BJ584" t="s">
        <v>747</v>
      </c>
      <c r="BK584" s="4">
        <v>2000</v>
      </c>
      <c r="BL584" t="s">
        <v>586</v>
      </c>
    </row>
    <row r="585" spans="1:64" x14ac:dyDescent="0.25">
      <c r="A585">
        <v>2021</v>
      </c>
      <c r="B585">
        <v>176</v>
      </c>
      <c r="C585" t="s">
        <v>80</v>
      </c>
      <c r="D585" s="11">
        <v>44702</v>
      </c>
      <c r="E585" t="s">
        <v>257</v>
      </c>
      <c r="F585" t="s">
        <v>816</v>
      </c>
      <c r="G585" t="s">
        <v>224</v>
      </c>
      <c r="H585" t="s">
        <v>20</v>
      </c>
      <c r="I585" t="s">
        <v>224</v>
      </c>
      <c r="J585">
        <v>2014</v>
      </c>
      <c r="K585">
        <v>7</v>
      </c>
      <c r="L585" t="s">
        <v>739</v>
      </c>
      <c r="M585" t="s">
        <v>739</v>
      </c>
      <c r="N585" t="s">
        <v>745</v>
      </c>
      <c r="O585" s="2">
        <v>234568</v>
      </c>
      <c r="P585" s="2">
        <v>63964</v>
      </c>
      <c r="Q585" s="2">
        <v>178138</v>
      </c>
      <c r="R585" s="3">
        <v>0.75943010129258903</v>
      </c>
      <c r="S585" s="5">
        <f t="shared" si="168"/>
        <v>100</v>
      </c>
      <c r="T585" s="5">
        <v>56</v>
      </c>
      <c r="U585" s="5">
        <v>10</v>
      </c>
      <c r="V585" s="5">
        <v>15</v>
      </c>
      <c r="W585" s="5">
        <v>0</v>
      </c>
      <c r="X585" s="5">
        <v>7</v>
      </c>
      <c r="Y585" s="5">
        <v>3</v>
      </c>
      <c r="Z585" s="5">
        <v>5</v>
      </c>
      <c r="AA585" s="5">
        <v>1</v>
      </c>
      <c r="AB585" s="5">
        <v>0</v>
      </c>
      <c r="AC585" s="5">
        <v>3</v>
      </c>
      <c r="AD585" s="5">
        <v>0</v>
      </c>
      <c r="AE585" s="5">
        <v>0</v>
      </c>
      <c r="AF585" s="5">
        <v>0</v>
      </c>
      <c r="AG585" s="5" t="s">
        <v>20</v>
      </c>
      <c r="AH585" s="5">
        <v>0</v>
      </c>
      <c r="AI585" s="5" t="s">
        <v>20</v>
      </c>
      <c r="AJ585" s="5">
        <v>0</v>
      </c>
      <c r="AK585" s="5" t="s">
        <v>20</v>
      </c>
      <c r="AL585" s="11">
        <f t="shared" si="169"/>
        <v>15</v>
      </c>
      <c r="AM585" s="11">
        <f t="shared" si="170"/>
        <v>9</v>
      </c>
      <c r="AN585" s="11">
        <f t="shared" si="175"/>
        <v>100</v>
      </c>
      <c r="AO585" s="11">
        <v>100</v>
      </c>
      <c r="AP585" s="11">
        <v>0</v>
      </c>
      <c r="AQ585" s="11">
        <v>0</v>
      </c>
      <c r="AR585" s="11">
        <v>0</v>
      </c>
      <c r="AS585" s="11">
        <v>0</v>
      </c>
      <c r="AT585" s="11">
        <v>0</v>
      </c>
      <c r="AU585" s="11">
        <v>0</v>
      </c>
      <c r="AV585" s="11">
        <v>0</v>
      </c>
      <c r="AW585" s="11">
        <v>0</v>
      </c>
      <c r="AX585" s="11">
        <v>0</v>
      </c>
      <c r="AY585" s="11">
        <v>0</v>
      </c>
      <c r="AZ585" s="11">
        <v>0</v>
      </c>
      <c r="BA585" s="11">
        <v>0</v>
      </c>
      <c r="BB585" s="11">
        <v>0</v>
      </c>
      <c r="BC585" t="s">
        <v>20</v>
      </c>
      <c r="BD585" s="11">
        <v>0</v>
      </c>
      <c r="BE585" t="s">
        <v>20</v>
      </c>
      <c r="BF585" s="11">
        <f t="shared" si="171"/>
        <v>0</v>
      </c>
      <c r="BG585" s="11">
        <f t="shared" si="172"/>
        <v>0</v>
      </c>
      <c r="BH585" s="11">
        <f t="shared" si="173"/>
        <v>0</v>
      </c>
      <c r="BI585" s="11">
        <f t="shared" si="174"/>
        <v>0</v>
      </c>
      <c r="BJ585" t="s">
        <v>747</v>
      </c>
      <c r="BK585" s="4">
        <v>14909.18</v>
      </c>
      <c r="BL585" t="s">
        <v>586</v>
      </c>
    </row>
    <row r="586" spans="1:64" x14ac:dyDescent="0.25">
      <c r="A586">
        <v>2021</v>
      </c>
      <c r="B586">
        <v>140</v>
      </c>
      <c r="C586" t="s">
        <v>42</v>
      </c>
      <c r="D586" s="11">
        <v>16914</v>
      </c>
      <c r="E586" t="s">
        <v>261</v>
      </c>
      <c r="F586" t="s">
        <v>817</v>
      </c>
      <c r="G586" t="s">
        <v>230</v>
      </c>
      <c r="H586" t="s">
        <v>20</v>
      </c>
      <c r="I586" t="s">
        <v>736</v>
      </c>
      <c r="J586">
        <v>2013</v>
      </c>
      <c r="K586">
        <v>8</v>
      </c>
      <c r="L586" t="s">
        <v>739</v>
      </c>
      <c r="M586" t="s">
        <v>739</v>
      </c>
      <c r="N586" t="s">
        <v>745</v>
      </c>
      <c r="O586" s="2">
        <v>700000</v>
      </c>
      <c r="P586" s="2">
        <v>700000</v>
      </c>
      <c r="Q586" s="2">
        <v>695000</v>
      </c>
      <c r="R586" s="3">
        <v>0.99285714285714299</v>
      </c>
      <c r="S586" s="5">
        <f t="shared" si="168"/>
        <v>100.01</v>
      </c>
      <c r="T586" s="5">
        <v>24.89</v>
      </c>
      <c r="U586" s="5">
        <v>0</v>
      </c>
      <c r="V586" s="5">
        <v>26.86</v>
      </c>
      <c r="W586" s="5">
        <v>1.59</v>
      </c>
      <c r="X586" s="5">
        <v>16.5</v>
      </c>
      <c r="Y586" s="5">
        <v>3.72</v>
      </c>
      <c r="Z586" s="5">
        <v>0.92</v>
      </c>
      <c r="AA586" s="5">
        <v>4.6399999999999997</v>
      </c>
      <c r="AB586" s="5">
        <v>3.11</v>
      </c>
      <c r="AC586" s="5">
        <v>2.2400000000000002</v>
      </c>
      <c r="AD586" s="5">
        <v>0</v>
      </c>
      <c r="AE586" s="5">
        <v>3.41</v>
      </c>
      <c r="AF586" s="5">
        <v>3.4</v>
      </c>
      <c r="AG586" s="5" t="s">
        <v>44</v>
      </c>
      <c r="AH586" s="5">
        <v>2.65</v>
      </c>
      <c r="AI586" s="5" t="s">
        <v>66</v>
      </c>
      <c r="AJ586" s="5">
        <v>6.08</v>
      </c>
      <c r="AK586" s="5" t="s">
        <v>67</v>
      </c>
      <c r="AL586" s="11">
        <f t="shared" si="169"/>
        <v>28.45</v>
      </c>
      <c r="AM586" s="11">
        <f t="shared" si="170"/>
        <v>26.449999999999996</v>
      </c>
      <c r="AN586" s="11">
        <f t="shared" si="175"/>
        <v>100</v>
      </c>
      <c r="AO586" s="11">
        <v>83.24</v>
      </c>
      <c r="AP586" s="11">
        <v>0</v>
      </c>
      <c r="AQ586" s="11">
        <v>11.79</v>
      </c>
      <c r="AR586" s="11">
        <v>0</v>
      </c>
      <c r="AS586" s="11">
        <v>0</v>
      </c>
      <c r="AT586" s="11">
        <v>0</v>
      </c>
      <c r="AU586" s="11">
        <v>0</v>
      </c>
      <c r="AV586" s="11">
        <v>0</v>
      </c>
      <c r="AW586" s="11">
        <v>0</v>
      </c>
      <c r="AX586" s="11">
        <v>0</v>
      </c>
      <c r="AY586" s="11">
        <v>0</v>
      </c>
      <c r="AZ586" s="11">
        <v>0</v>
      </c>
      <c r="BA586" s="11">
        <v>0</v>
      </c>
      <c r="BB586" s="11">
        <v>4.97</v>
      </c>
      <c r="BC586" t="s">
        <v>20</v>
      </c>
      <c r="BD586" s="11">
        <v>0</v>
      </c>
      <c r="BE586" t="s">
        <v>20</v>
      </c>
      <c r="BF586" s="11">
        <f t="shared" si="171"/>
        <v>11.79</v>
      </c>
      <c r="BG586" s="11">
        <f t="shared" si="172"/>
        <v>0</v>
      </c>
      <c r="BH586" s="11">
        <f t="shared" si="173"/>
        <v>0</v>
      </c>
      <c r="BI586" s="11">
        <f t="shared" si="174"/>
        <v>4.97</v>
      </c>
      <c r="BJ586" t="s">
        <v>748</v>
      </c>
      <c r="BK586" s="4" t="s">
        <v>20</v>
      </c>
      <c r="BL586" t="s">
        <v>588</v>
      </c>
    </row>
    <row r="587" spans="1:64" x14ac:dyDescent="0.25">
      <c r="A587">
        <v>2021</v>
      </c>
      <c r="B587">
        <v>173</v>
      </c>
      <c r="C587" t="s">
        <v>42</v>
      </c>
      <c r="D587" s="11">
        <v>15019</v>
      </c>
      <c r="E587" t="s">
        <v>261</v>
      </c>
      <c r="F587" t="s">
        <v>817</v>
      </c>
      <c r="G587" t="s">
        <v>230</v>
      </c>
      <c r="H587" t="s">
        <v>20</v>
      </c>
      <c r="I587" t="s">
        <v>736</v>
      </c>
      <c r="J587">
        <v>2015</v>
      </c>
      <c r="K587">
        <v>6</v>
      </c>
      <c r="L587" t="s">
        <v>739</v>
      </c>
      <c r="M587" t="s">
        <v>739</v>
      </c>
      <c r="N587" t="s">
        <v>744</v>
      </c>
      <c r="O587" s="2">
        <v>2864000</v>
      </c>
      <c r="P587" s="2">
        <v>2850000</v>
      </c>
      <c r="Q587" s="2">
        <v>2810000</v>
      </c>
      <c r="R587" s="3">
        <v>0.98114525139664799</v>
      </c>
      <c r="S587" s="5">
        <f t="shared" si="168"/>
        <v>100.7</v>
      </c>
      <c r="T587" s="5">
        <v>39.44</v>
      </c>
      <c r="U587" s="5">
        <v>0</v>
      </c>
      <c r="V587" s="5">
        <v>0</v>
      </c>
      <c r="W587" s="5">
        <v>0</v>
      </c>
      <c r="X587" s="5">
        <v>15.47</v>
      </c>
      <c r="Y587" s="5">
        <v>5.72</v>
      </c>
      <c r="Z587" s="5">
        <v>0.7</v>
      </c>
      <c r="AA587" s="5">
        <v>0</v>
      </c>
      <c r="AB587" s="5">
        <v>5.26</v>
      </c>
      <c r="AC587" s="5">
        <v>34.11</v>
      </c>
      <c r="AD587" s="5">
        <v>0</v>
      </c>
      <c r="AE587" s="5">
        <v>0</v>
      </c>
      <c r="AF587" s="5">
        <v>0</v>
      </c>
      <c r="AG587" s="5" t="s">
        <v>20</v>
      </c>
      <c r="AH587" s="5">
        <v>0</v>
      </c>
      <c r="AI587" s="5" t="s">
        <v>20</v>
      </c>
      <c r="AJ587" s="5">
        <v>0</v>
      </c>
      <c r="AK587" s="5" t="s">
        <v>20</v>
      </c>
      <c r="AL587" s="11">
        <f t="shared" si="169"/>
        <v>0</v>
      </c>
      <c r="AM587" s="11">
        <f t="shared" si="170"/>
        <v>40.07</v>
      </c>
      <c r="AN587" s="11">
        <f t="shared" si="175"/>
        <v>100</v>
      </c>
      <c r="AO587" s="11">
        <v>0</v>
      </c>
      <c r="AP587" s="11">
        <v>50</v>
      </c>
      <c r="AQ587" s="11">
        <v>10</v>
      </c>
      <c r="AR587" s="11">
        <v>4</v>
      </c>
      <c r="AS587" s="11">
        <v>20</v>
      </c>
      <c r="AT587" s="11">
        <v>10</v>
      </c>
      <c r="AU587" s="11">
        <v>4</v>
      </c>
      <c r="AV587" s="11">
        <v>0</v>
      </c>
      <c r="AW587" s="11">
        <v>0</v>
      </c>
      <c r="AX587" s="11">
        <v>0</v>
      </c>
      <c r="AY587" s="11">
        <v>0</v>
      </c>
      <c r="AZ587" s="11">
        <v>0</v>
      </c>
      <c r="BA587" s="11">
        <v>2</v>
      </c>
      <c r="BB587" s="11">
        <v>0</v>
      </c>
      <c r="BC587" t="s">
        <v>20</v>
      </c>
      <c r="BD587" s="11">
        <v>0</v>
      </c>
      <c r="BE587" t="s">
        <v>20</v>
      </c>
      <c r="BF587" s="11">
        <f t="shared" si="171"/>
        <v>60</v>
      </c>
      <c r="BG587" s="11">
        <f t="shared" si="172"/>
        <v>30</v>
      </c>
      <c r="BH587" s="11">
        <f t="shared" si="173"/>
        <v>2</v>
      </c>
      <c r="BI587" s="11">
        <f t="shared" si="174"/>
        <v>0</v>
      </c>
      <c r="BJ587" t="s">
        <v>748</v>
      </c>
      <c r="BK587" s="4" t="s">
        <v>20</v>
      </c>
      <c r="BL587" t="s">
        <v>588</v>
      </c>
    </row>
    <row r="588" spans="1:64" x14ac:dyDescent="0.25">
      <c r="A588">
        <v>2021</v>
      </c>
      <c r="B588">
        <v>107</v>
      </c>
      <c r="C588" t="s">
        <v>30</v>
      </c>
      <c r="D588" s="11">
        <v>59802</v>
      </c>
      <c r="E588" t="s">
        <v>254</v>
      </c>
      <c r="F588" t="s">
        <v>818</v>
      </c>
      <c r="G588" t="s">
        <v>227</v>
      </c>
      <c r="H588" t="s">
        <v>20</v>
      </c>
      <c r="I588" t="s">
        <v>733</v>
      </c>
      <c r="J588">
        <v>2003</v>
      </c>
      <c r="K588">
        <v>8</v>
      </c>
      <c r="L588" t="s">
        <v>739</v>
      </c>
      <c r="M588" t="s">
        <v>739</v>
      </c>
      <c r="N588" t="s">
        <v>744</v>
      </c>
      <c r="O588" s="2">
        <v>4699446</v>
      </c>
      <c r="P588" s="2">
        <v>4545595</v>
      </c>
      <c r="Q588" s="2">
        <v>4491394</v>
      </c>
      <c r="R588" s="3">
        <v>0.95572839862400805</v>
      </c>
      <c r="S588" s="5">
        <f t="shared" si="168"/>
        <v>100.00000000000001</v>
      </c>
      <c r="T588" s="5">
        <v>36.1</v>
      </c>
      <c r="U588" s="5">
        <v>1.02</v>
      </c>
      <c r="V588" s="5">
        <v>7.63</v>
      </c>
      <c r="W588" s="5">
        <v>0</v>
      </c>
      <c r="X588" s="5">
        <v>25.44</v>
      </c>
      <c r="Y588" s="5">
        <v>20.61</v>
      </c>
      <c r="Z588" s="5">
        <v>1.38</v>
      </c>
      <c r="AA588" s="5">
        <v>0</v>
      </c>
      <c r="AB588" s="5">
        <v>0</v>
      </c>
      <c r="AC588" s="5">
        <v>7.4</v>
      </c>
      <c r="AD588" s="5">
        <v>0</v>
      </c>
      <c r="AE588" s="5">
        <v>0.42</v>
      </c>
      <c r="AF588" s="5">
        <v>0</v>
      </c>
      <c r="AG588" s="5" t="s">
        <v>20</v>
      </c>
      <c r="AH588" s="5">
        <v>0</v>
      </c>
      <c r="AI588" s="5" t="s">
        <v>20</v>
      </c>
      <c r="AJ588" s="5">
        <v>0</v>
      </c>
      <c r="AK588" s="5" t="s">
        <v>20</v>
      </c>
      <c r="AL588" s="11">
        <f t="shared" si="169"/>
        <v>7.63</v>
      </c>
      <c r="AM588" s="11">
        <f t="shared" si="170"/>
        <v>9.2000000000000011</v>
      </c>
      <c r="AN588" s="11">
        <f t="shared" si="175"/>
        <v>100</v>
      </c>
      <c r="AO588" s="11">
        <v>7</v>
      </c>
      <c r="AP588" s="11">
        <v>43</v>
      </c>
      <c r="AQ588" s="11">
        <v>15</v>
      </c>
      <c r="AR588" s="11">
        <v>26</v>
      </c>
      <c r="AS588" s="11">
        <v>2</v>
      </c>
      <c r="AT588" s="11">
        <v>0</v>
      </c>
      <c r="AU588" s="11">
        <v>0</v>
      </c>
      <c r="AV588" s="11">
        <v>0</v>
      </c>
      <c r="AW588" s="11">
        <v>1</v>
      </c>
      <c r="AX588" s="11">
        <v>2</v>
      </c>
      <c r="AY588" s="11">
        <v>1</v>
      </c>
      <c r="AZ588" s="11">
        <v>0</v>
      </c>
      <c r="BA588" s="11">
        <v>0</v>
      </c>
      <c r="BB588" s="11">
        <v>2</v>
      </c>
      <c r="BC588" t="s">
        <v>31</v>
      </c>
      <c r="BD588" s="11">
        <v>1</v>
      </c>
      <c r="BE588" t="s">
        <v>20</v>
      </c>
      <c r="BF588" s="11">
        <f t="shared" si="171"/>
        <v>58</v>
      </c>
      <c r="BG588" s="11">
        <f t="shared" si="172"/>
        <v>2</v>
      </c>
      <c r="BH588" s="11">
        <f t="shared" si="173"/>
        <v>4</v>
      </c>
      <c r="BI588" s="11">
        <f t="shared" si="174"/>
        <v>3</v>
      </c>
      <c r="BJ588" t="s">
        <v>747</v>
      </c>
      <c r="BK588" s="4">
        <v>6000</v>
      </c>
      <c r="BL588" t="s">
        <v>588</v>
      </c>
    </row>
    <row r="589" spans="1:64" x14ac:dyDescent="0.25">
      <c r="A589">
        <v>2021</v>
      </c>
      <c r="B589">
        <v>193</v>
      </c>
      <c r="C589" t="s">
        <v>43</v>
      </c>
      <c r="D589" s="11">
        <v>3584</v>
      </c>
      <c r="E589" t="s">
        <v>258</v>
      </c>
      <c r="F589" t="s">
        <v>817</v>
      </c>
      <c r="G589" t="s">
        <v>224</v>
      </c>
      <c r="H589" t="s">
        <v>20</v>
      </c>
      <c r="I589" t="s">
        <v>224</v>
      </c>
      <c r="J589">
        <v>2015</v>
      </c>
      <c r="K589">
        <v>6</v>
      </c>
      <c r="L589" t="s">
        <v>739</v>
      </c>
      <c r="M589" t="s">
        <v>739</v>
      </c>
      <c r="N589" t="s">
        <v>745</v>
      </c>
      <c r="O589" s="2">
        <v>389527</v>
      </c>
      <c r="P589" s="2">
        <v>257980</v>
      </c>
      <c r="Q589" s="2">
        <v>153856</v>
      </c>
      <c r="R589" s="3">
        <v>0.39498160589638198</v>
      </c>
      <c r="S589" s="5">
        <f t="shared" si="168"/>
        <v>100</v>
      </c>
      <c r="T589" s="5">
        <v>22</v>
      </c>
      <c r="U589" s="5">
        <v>2</v>
      </c>
      <c r="V589" s="5">
        <v>18</v>
      </c>
      <c r="W589" s="5">
        <v>1</v>
      </c>
      <c r="X589" s="5">
        <v>17</v>
      </c>
      <c r="Y589" s="5">
        <v>5</v>
      </c>
      <c r="Z589" s="5">
        <v>2</v>
      </c>
      <c r="AA589" s="5">
        <v>2</v>
      </c>
      <c r="AB589" s="5">
        <v>1</v>
      </c>
      <c r="AC589" s="5">
        <v>15</v>
      </c>
      <c r="AD589" s="5">
        <v>13</v>
      </c>
      <c r="AE589" s="5">
        <v>2</v>
      </c>
      <c r="AF589" s="5">
        <v>0</v>
      </c>
      <c r="AG589" s="5" t="s">
        <v>20</v>
      </c>
      <c r="AH589" s="5">
        <v>0</v>
      </c>
      <c r="AI589" s="5" t="s">
        <v>20</v>
      </c>
      <c r="AJ589" s="5">
        <v>0</v>
      </c>
      <c r="AK589" s="5" t="s">
        <v>20</v>
      </c>
      <c r="AL589" s="11">
        <f t="shared" si="169"/>
        <v>19</v>
      </c>
      <c r="AM589" s="11">
        <f t="shared" si="170"/>
        <v>35</v>
      </c>
      <c r="AN589" s="11">
        <f t="shared" si="175"/>
        <v>100</v>
      </c>
      <c r="AO589" s="11">
        <v>97</v>
      </c>
      <c r="AP589" s="11">
        <v>0</v>
      </c>
      <c r="AQ589" s="11">
        <v>0</v>
      </c>
      <c r="AR589" s="11">
        <v>0</v>
      </c>
      <c r="AS589" s="11">
        <v>0</v>
      </c>
      <c r="AT589" s="11">
        <v>0</v>
      </c>
      <c r="AU589" s="11">
        <v>0</v>
      </c>
      <c r="AV589" s="11">
        <v>0</v>
      </c>
      <c r="AW589" s="11">
        <v>0</v>
      </c>
      <c r="AX589" s="11">
        <v>0</v>
      </c>
      <c r="AY589" s="11">
        <v>1</v>
      </c>
      <c r="AZ589" s="11">
        <v>1</v>
      </c>
      <c r="BA589" s="11">
        <v>1</v>
      </c>
      <c r="BB589" s="11">
        <v>0</v>
      </c>
      <c r="BC589" t="s">
        <v>20</v>
      </c>
      <c r="BD589" s="11">
        <v>0</v>
      </c>
      <c r="BE589" t="s">
        <v>20</v>
      </c>
      <c r="BF589" s="11">
        <f t="shared" si="171"/>
        <v>0</v>
      </c>
      <c r="BG589" s="11">
        <f t="shared" si="172"/>
        <v>0</v>
      </c>
      <c r="BH589" s="11">
        <f t="shared" si="173"/>
        <v>3</v>
      </c>
      <c r="BI589" s="11">
        <f t="shared" si="174"/>
        <v>0</v>
      </c>
      <c r="BJ589" t="s">
        <v>747</v>
      </c>
      <c r="BK589" s="4">
        <v>3200</v>
      </c>
      <c r="BL589" t="s">
        <v>586</v>
      </c>
    </row>
    <row r="590" spans="1:64" x14ac:dyDescent="0.25">
      <c r="A590">
        <v>2021</v>
      </c>
      <c r="B590">
        <v>126</v>
      </c>
      <c r="C590" t="s">
        <v>53</v>
      </c>
      <c r="D590" s="11">
        <v>5701</v>
      </c>
      <c r="E590" t="s">
        <v>258</v>
      </c>
      <c r="F590" t="s">
        <v>817</v>
      </c>
      <c r="G590" t="s">
        <v>224</v>
      </c>
      <c r="H590" t="s">
        <v>20</v>
      </c>
      <c r="I590" t="s">
        <v>224</v>
      </c>
      <c r="J590">
        <v>2012</v>
      </c>
      <c r="K590">
        <v>9</v>
      </c>
      <c r="L590" t="s">
        <v>739</v>
      </c>
      <c r="M590" t="s">
        <v>739</v>
      </c>
      <c r="N590" t="s">
        <v>746</v>
      </c>
      <c r="O590" s="2">
        <v>1034392</v>
      </c>
      <c r="P590" s="2">
        <v>150000</v>
      </c>
      <c r="Q590" s="2">
        <v>990000</v>
      </c>
      <c r="R590" s="3">
        <v>0.95708396816680696</v>
      </c>
      <c r="S590" s="5">
        <f t="shared" si="168"/>
        <v>100</v>
      </c>
      <c r="T590" s="5">
        <v>84</v>
      </c>
      <c r="U590" s="5">
        <v>0</v>
      </c>
      <c r="V590" s="5">
        <v>8</v>
      </c>
      <c r="W590" s="5">
        <v>0</v>
      </c>
      <c r="X590" s="5">
        <v>2</v>
      </c>
      <c r="Y590" s="5">
        <v>2</v>
      </c>
      <c r="Z590" s="5">
        <v>0</v>
      </c>
      <c r="AA590" s="5">
        <v>2</v>
      </c>
      <c r="AB590" s="5">
        <v>0</v>
      </c>
      <c r="AC590" s="5">
        <v>2</v>
      </c>
      <c r="AD590" s="5">
        <v>0</v>
      </c>
      <c r="AE590" s="5">
        <v>0</v>
      </c>
      <c r="AF590" s="5">
        <v>0</v>
      </c>
      <c r="AG590" s="5" t="s">
        <v>20</v>
      </c>
      <c r="AH590" s="5">
        <v>0</v>
      </c>
      <c r="AI590" s="5" t="s">
        <v>20</v>
      </c>
      <c r="AJ590" s="5">
        <v>0</v>
      </c>
      <c r="AK590" s="5" t="s">
        <v>20</v>
      </c>
      <c r="AL590" s="11">
        <f t="shared" si="169"/>
        <v>8</v>
      </c>
      <c r="AM590" s="11">
        <f t="shared" si="170"/>
        <v>4</v>
      </c>
      <c r="AN590" s="11">
        <f t="shared" si="175"/>
        <v>100</v>
      </c>
      <c r="AO590" s="11">
        <v>60</v>
      </c>
      <c r="AP590" s="11">
        <v>0</v>
      </c>
      <c r="AQ590" s="11">
        <v>5</v>
      </c>
      <c r="AR590" s="11">
        <v>10</v>
      </c>
      <c r="AS590" s="11">
        <v>0</v>
      </c>
      <c r="AT590" s="11">
        <v>0</v>
      </c>
      <c r="AU590" s="11">
        <v>0</v>
      </c>
      <c r="AV590" s="11">
        <v>0</v>
      </c>
      <c r="AW590" s="11">
        <v>0</v>
      </c>
      <c r="AX590" s="11">
        <v>0</v>
      </c>
      <c r="AY590" s="11">
        <v>0</v>
      </c>
      <c r="AZ590" s="11">
        <v>0</v>
      </c>
      <c r="BA590" s="11">
        <v>0</v>
      </c>
      <c r="BB590" s="11">
        <v>25</v>
      </c>
      <c r="BC590" t="s">
        <v>54</v>
      </c>
      <c r="BD590" s="11">
        <v>0</v>
      </c>
      <c r="BE590" t="s">
        <v>20</v>
      </c>
      <c r="BF590" s="11">
        <f t="shared" si="171"/>
        <v>5</v>
      </c>
      <c r="BG590" s="11">
        <f t="shared" si="172"/>
        <v>0</v>
      </c>
      <c r="BH590" s="11">
        <f t="shared" si="173"/>
        <v>0</v>
      </c>
      <c r="BI590" s="11">
        <f t="shared" si="174"/>
        <v>25</v>
      </c>
      <c r="BJ590" t="s">
        <v>747</v>
      </c>
      <c r="BK590" s="4" t="s">
        <v>20</v>
      </c>
      <c r="BL590" t="s">
        <v>586</v>
      </c>
    </row>
    <row r="591" spans="1:64" x14ac:dyDescent="0.25">
      <c r="A591">
        <v>2021</v>
      </c>
      <c r="B591">
        <v>184</v>
      </c>
      <c r="C591" t="s">
        <v>62</v>
      </c>
      <c r="D591" s="11">
        <v>99216</v>
      </c>
      <c r="E591" t="s">
        <v>253</v>
      </c>
      <c r="F591" t="s">
        <v>818</v>
      </c>
      <c r="G591" t="s">
        <v>227</v>
      </c>
      <c r="H591" t="s">
        <v>20</v>
      </c>
      <c r="I591" t="s">
        <v>733</v>
      </c>
      <c r="J591">
        <v>2014</v>
      </c>
      <c r="K591">
        <v>7</v>
      </c>
      <c r="L591" t="s">
        <v>739</v>
      </c>
      <c r="M591" t="s">
        <v>739</v>
      </c>
      <c r="N591" t="s">
        <v>746</v>
      </c>
      <c r="O591" s="2">
        <v>1799494.47</v>
      </c>
      <c r="P591" s="2">
        <v>1206491.8799999999</v>
      </c>
      <c r="R591" s="3" t="s">
        <v>20</v>
      </c>
      <c r="S591" s="5">
        <f t="shared" si="168"/>
        <v>100</v>
      </c>
      <c r="T591" s="5">
        <v>67.33</v>
      </c>
      <c r="U591" s="5">
        <v>0.41</v>
      </c>
      <c r="V591" s="5">
        <v>3.09</v>
      </c>
      <c r="W591" s="5">
        <v>1.28</v>
      </c>
      <c r="X591" s="5">
        <v>16.309999999999999</v>
      </c>
      <c r="Y591" s="5">
        <v>5.68</v>
      </c>
      <c r="Z591" s="5">
        <v>2.52</v>
      </c>
      <c r="AA591" s="5">
        <v>0.74</v>
      </c>
      <c r="AB591" s="5">
        <v>0.26</v>
      </c>
      <c r="AC591" s="5">
        <v>1.97</v>
      </c>
      <c r="AD591" s="5">
        <v>0.28999999999999998</v>
      </c>
      <c r="AE591" s="5">
        <v>0.12</v>
      </c>
      <c r="AF591" s="5">
        <v>0</v>
      </c>
      <c r="AG591" s="5" t="s">
        <v>20</v>
      </c>
      <c r="AH591" s="5">
        <v>0</v>
      </c>
      <c r="AI591" s="5" t="s">
        <v>20</v>
      </c>
      <c r="AJ591" s="5">
        <v>0</v>
      </c>
      <c r="AK591" s="5" t="s">
        <v>20</v>
      </c>
      <c r="AL591" s="11">
        <f t="shared" si="169"/>
        <v>4.37</v>
      </c>
      <c r="AM591" s="11">
        <f t="shared" si="170"/>
        <v>5.8999999999999995</v>
      </c>
      <c r="AN591" s="11">
        <f t="shared" si="175"/>
        <v>100</v>
      </c>
      <c r="AO591" s="11">
        <v>34.950000000000003</v>
      </c>
      <c r="AP591" s="11">
        <v>0</v>
      </c>
      <c r="AQ591" s="11">
        <v>4.24</v>
      </c>
      <c r="AR591" s="11">
        <v>7.16</v>
      </c>
      <c r="AS591" s="11">
        <v>0</v>
      </c>
      <c r="AT591" s="11">
        <v>0</v>
      </c>
      <c r="AU591" s="11">
        <v>0</v>
      </c>
      <c r="AV591" s="11">
        <v>0.12</v>
      </c>
      <c r="AW591" s="11">
        <v>1.37</v>
      </c>
      <c r="AX591" s="11">
        <v>1.96</v>
      </c>
      <c r="AY591" s="11">
        <v>0</v>
      </c>
      <c r="AZ591" s="11">
        <v>0</v>
      </c>
      <c r="BA591" s="11">
        <v>3.54</v>
      </c>
      <c r="BB591" s="11">
        <v>46.66</v>
      </c>
      <c r="BC591" t="s">
        <v>100</v>
      </c>
      <c r="BD591" s="11">
        <v>0</v>
      </c>
      <c r="BE591" t="s">
        <v>20</v>
      </c>
      <c r="BF591" s="11">
        <f t="shared" si="171"/>
        <v>4.24</v>
      </c>
      <c r="BG591" s="11">
        <f t="shared" si="172"/>
        <v>0</v>
      </c>
      <c r="BH591" s="11">
        <f t="shared" si="173"/>
        <v>6.99</v>
      </c>
      <c r="BI591" s="11">
        <f t="shared" si="174"/>
        <v>46.66</v>
      </c>
      <c r="BJ591" t="s">
        <v>748</v>
      </c>
      <c r="BK591" s="4" t="s">
        <v>20</v>
      </c>
    </row>
    <row r="592" spans="1:64" x14ac:dyDescent="0.25">
      <c r="A592">
        <v>2021</v>
      </c>
      <c r="B592">
        <v>158</v>
      </c>
      <c r="C592" t="s">
        <v>62</v>
      </c>
      <c r="D592" s="11">
        <v>98370</v>
      </c>
      <c r="E592" t="s">
        <v>253</v>
      </c>
      <c r="F592" t="s">
        <v>818</v>
      </c>
      <c r="G592" t="s">
        <v>227</v>
      </c>
      <c r="H592" t="s">
        <v>20</v>
      </c>
      <c r="I592" t="s">
        <v>733</v>
      </c>
      <c r="J592">
        <v>2014</v>
      </c>
      <c r="K592">
        <v>7</v>
      </c>
      <c r="L592" t="s">
        <v>739</v>
      </c>
      <c r="M592" t="s">
        <v>739</v>
      </c>
      <c r="N592" t="s">
        <v>745</v>
      </c>
      <c r="O592" s="2">
        <v>628000</v>
      </c>
      <c r="P592" s="2">
        <v>573000</v>
      </c>
      <c r="Q592" s="2">
        <v>650000</v>
      </c>
      <c r="R592" s="3">
        <v>1.0350318471337601</v>
      </c>
      <c r="S592" s="5">
        <f t="shared" si="168"/>
        <v>100</v>
      </c>
      <c r="T592" s="5">
        <v>40</v>
      </c>
      <c r="U592" s="5">
        <v>0</v>
      </c>
      <c r="V592" s="5">
        <v>15</v>
      </c>
      <c r="W592" s="5">
        <v>5</v>
      </c>
      <c r="X592" s="5">
        <v>5</v>
      </c>
      <c r="Y592" s="5">
        <v>5</v>
      </c>
      <c r="Z592" s="5">
        <v>2</v>
      </c>
      <c r="AA592" s="5">
        <v>5</v>
      </c>
      <c r="AB592" s="5">
        <v>2</v>
      </c>
      <c r="AC592" s="5">
        <v>20</v>
      </c>
      <c r="AD592" s="5">
        <v>0</v>
      </c>
      <c r="AE592" s="5">
        <v>1</v>
      </c>
      <c r="AF592" s="5">
        <v>0</v>
      </c>
      <c r="AG592" s="5" t="s">
        <v>20</v>
      </c>
      <c r="AH592" s="5">
        <v>0</v>
      </c>
      <c r="AI592" s="5" t="s">
        <v>20</v>
      </c>
      <c r="AJ592" s="5">
        <v>0</v>
      </c>
      <c r="AK592" s="5" t="s">
        <v>20</v>
      </c>
      <c r="AL592" s="11">
        <f t="shared" si="169"/>
        <v>20</v>
      </c>
      <c r="AM592" s="11">
        <f t="shared" si="170"/>
        <v>30</v>
      </c>
      <c r="AN592" s="11">
        <f t="shared" si="175"/>
        <v>100</v>
      </c>
      <c r="AO592" s="11">
        <v>100</v>
      </c>
      <c r="AP592" s="11">
        <v>0</v>
      </c>
      <c r="AQ592" s="11">
        <v>0</v>
      </c>
      <c r="AR592" s="11">
        <v>0</v>
      </c>
      <c r="AS592" s="11">
        <v>0</v>
      </c>
      <c r="AT592" s="11">
        <v>0</v>
      </c>
      <c r="AU592" s="11">
        <v>0</v>
      </c>
      <c r="AV592" s="11">
        <v>0</v>
      </c>
      <c r="AW592" s="11">
        <v>0</v>
      </c>
      <c r="AX592" s="11">
        <v>0</v>
      </c>
      <c r="AY592" s="11">
        <v>0</v>
      </c>
      <c r="AZ592" s="11">
        <v>0</v>
      </c>
      <c r="BA592" s="11">
        <v>0</v>
      </c>
      <c r="BB592" s="11">
        <v>0</v>
      </c>
      <c r="BC592" t="s">
        <v>20</v>
      </c>
      <c r="BD592" s="11">
        <v>0</v>
      </c>
      <c r="BE592" t="s">
        <v>20</v>
      </c>
      <c r="BF592" s="11">
        <f t="shared" si="171"/>
        <v>0</v>
      </c>
      <c r="BG592" s="11">
        <f t="shared" si="172"/>
        <v>0</v>
      </c>
      <c r="BH592" s="11">
        <f t="shared" si="173"/>
        <v>0</v>
      </c>
      <c r="BI592" s="11">
        <f t="shared" si="174"/>
        <v>0</v>
      </c>
      <c r="BJ592" t="s">
        <v>748</v>
      </c>
      <c r="BK592" s="4" t="s">
        <v>20</v>
      </c>
      <c r="BL592" t="s">
        <v>587</v>
      </c>
    </row>
    <row r="593" spans="1:64" x14ac:dyDescent="0.25">
      <c r="A593">
        <v>2021</v>
      </c>
      <c r="B593">
        <v>162</v>
      </c>
      <c r="C593" t="s">
        <v>32</v>
      </c>
      <c r="D593" s="11">
        <v>90021</v>
      </c>
      <c r="E593" t="s">
        <v>253</v>
      </c>
      <c r="F593" t="s">
        <v>818</v>
      </c>
      <c r="G593" t="s">
        <v>224</v>
      </c>
      <c r="H593" t="s">
        <v>20</v>
      </c>
      <c r="I593" t="s">
        <v>224</v>
      </c>
      <c r="J593">
        <v>2012</v>
      </c>
      <c r="K593">
        <v>9</v>
      </c>
      <c r="L593" t="s">
        <v>739</v>
      </c>
      <c r="M593" t="s">
        <v>739</v>
      </c>
      <c r="N593" t="s">
        <v>746</v>
      </c>
      <c r="O593" s="2">
        <v>1100000</v>
      </c>
      <c r="P593" s="2">
        <v>185698</v>
      </c>
      <c r="Q593" s="2">
        <v>1022810</v>
      </c>
      <c r="R593" s="3">
        <v>0.92982727272727295</v>
      </c>
      <c r="S593" s="5">
        <f t="shared" si="168"/>
        <v>100</v>
      </c>
      <c r="T593" s="5">
        <v>88</v>
      </c>
      <c r="U593" s="5">
        <v>0</v>
      </c>
      <c r="V593" s="5">
        <v>0</v>
      </c>
      <c r="W593" s="5">
        <v>0</v>
      </c>
      <c r="X593" s="5">
        <v>0</v>
      </c>
      <c r="Y593" s="5">
        <v>12</v>
      </c>
      <c r="Z593" s="5">
        <v>0</v>
      </c>
      <c r="AA593" s="5">
        <v>0</v>
      </c>
      <c r="AB593" s="5">
        <v>0</v>
      </c>
      <c r="AC593" s="5">
        <v>0</v>
      </c>
      <c r="AD593" s="5">
        <v>0</v>
      </c>
      <c r="AE593" s="5">
        <v>0</v>
      </c>
      <c r="AF593" s="5">
        <v>0</v>
      </c>
      <c r="AG593" s="5" t="s">
        <v>20</v>
      </c>
      <c r="AH593" s="5">
        <v>0</v>
      </c>
      <c r="AI593" s="5" t="s">
        <v>20</v>
      </c>
      <c r="AJ593" s="5">
        <v>0</v>
      </c>
      <c r="AK593" s="5" t="s">
        <v>20</v>
      </c>
      <c r="AL593" s="11">
        <f t="shared" si="169"/>
        <v>0</v>
      </c>
      <c r="AM593" s="11">
        <f t="shared" si="170"/>
        <v>0</v>
      </c>
      <c r="AN593" s="11">
        <f t="shared" si="175"/>
        <v>100</v>
      </c>
      <c r="AO593" s="11">
        <v>0</v>
      </c>
      <c r="AP593" s="11">
        <v>0</v>
      </c>
      <c r="AQ593" s="11">
        <v>0</v>
      </c>
      <c r="AR593" s="11">
        <v>63</v>
      </c>
      <c r="AS593" s="11">
        <v>0</v>
      </c>
      <c r="AT593" s="11">
        <v>0</v>
      </c>
      <c r="AU593" s="11">
        <v>0</v>
      </c>
      <c r="AV593" s="11">
        <v>0</v>
      </c>
      <c r="AW593" s="11">
        <v>0</v>
      </c>
      <c r="AX593" s="11">
        <v>0</v>
      </c>
      <c r="AY593" s="11">
        <v>7</v>
      </c>
      <c r="AZ593" s="11">
        <v>0</v>
      </c>
      <c r="BA593" s="11">
        <v>0</v>
      </c>
      <c r="BB593" s="11">
        <v>30</v>
      </c>
      <c r="BC593" t="s">
        <v>86</v>
      </c>
      <c r="BD593" s="11">
        <v>0</v>
      </c>
      <c r="BE593" t="s">
        <v>20</v>
      </c>
      <c r="BF593" s="11">
        <f t="shared" si="171"/>
        <v>0</v>
      </c>
      <c r="BG593" s="11">
        <f t="shared" si="172"/>
        <v>0</v>
      </c>
      <c r="BH593" s="11">
        <f t="shared" si="173"/>
        <v>7</v>
      </c>
      <c r="BI593" s="11">
        <f t="shared" si="174"/>
        <v>30</v>
      </c>
      <c r="BJ593" t="s">
        <v>748</v>
      </c>
      <c r="BK593" s="4" t="s">
        <v>20</v>
      </c>
      <c r="BL593" t="s">
        <v>586</v>
      </c>
    </row>
    <row r="594" spans="1:64" x14ac:dyDescent="0.25">
      <c r="A594">
        <v>2021</v>
      </c>
      <c r="B594">
        <v>164</v>
      </c>
      <c r="C594" t="s">
        <v>32</v>
      </c>
      <c r="D594" s="11">
        <v>95482</v>
      </c>
      <c r="E594" t="s">
        <v>253</v>
      </c>
      <c r="F594" t="s">
        <v>818</v>
      </c>
      <c r="G594" t="s">
        <v>224</v>
      </c>
      <c r="H594" t="s">
        <v>20</v>
      </c>
      <c r="I594" t="s">
        <v>224</v>
      </c>
      <c r="J594">
        <v>2015</v>
      </c>
      <c r="K594">
        <v>6</v>
      </c>
      <c r="L594" t="s">
        <v>739</v>
      </c>
      <c r="M594" t="s">
        <v>739</v>
      </c>
      <c r="N594" t="s">
        <v>744</v>
      </c>
      <c r="O594" s="2">
        <v>800000</v>
      </c>
      <c r="P594" s="2">
        <v>600000</v>
      </c>
      <c r="R594" s="3" t="s">
        <v>20</v>
      </c>
      <c r="S594" s="5">
        <f t="shared" si="168"/>
        <v>100</v>
      </c>
      <c r="T594" s="5">
        <v>55</v>
      </c>
      <c r="U594" s="5">
        <v>0</v>
      </c>
      <c r="V594" s="5">
        <v>0</v>
      </c>
      <c r="W594" s="5">
        <v>0</v>
      </c>
      <c r="X594" s="5">
        <v>0.5</v>
      </c>
      <c r="Y594" s="5">
        <v>1</v>
      </c>
      <c r="Z594" s="5">
        <v>6</v>
      </c>
      <c r="AA594" s="5">
        <v>1.3</v>
      </c>
      <c r="AB594" s="5">
        <v>1.7</v>
      </c>
      <c r="AC594" s="5">
        <v>5</v>
      </c>
      <c r="AD594" s="5">
        <v>0</v>
      </c>
      <c r="AE594" s="5">
        <v>1</v>
      </c>
      <c r="AF594" s="5">
        <v>3</v>
      </c>
      <c r="AG594" s="5" t="s">
        <v>87</v>
      </c>
      <c r="AH594" s="5">
        <v>2</v>
      </c>
      <c r="AI594" s="5" t="s">
        <v>88</v>
      </c>
      <c r="AJ594" s="5">
        <v>23.5</v>
      </c>
      <c r="AK594" s="5" t="s">
        <v>89</v>
      </c>
      <c r="AL594" s="11">
        <f t="shared" si="169"/>
        <v>0</v>
      </c>
      <c r="AM594" s="11">
        <f t="shared" si="170"/>
        <v>43.5</v>
      </c>
      <c r="AN594" s="11">
        <f t="shared" si="175"/>
        <v>100</v>
      </c>
      <c r="AO594" s="11">
        <v>27</v>
      </c>
      <c r="AP594" s="11">
        <v>0</v>
      </c>
      <c r="AQ594" s="11">
        <v>15</v>
      </c>
      <c r="AR594" s="11">
        <v>17</v>
      </c>
      <c r="AS594" s="11">
        <v>0</v>
      </c>
      <c r="AT594" s="11">
        <v>1.5</v>
      </c>
      <c r="AU594" s="11">
        <v>0</v>
      </c>
      <c r="AV594" s="11">
        <v>0</v>
      </c>
      <c r="AW594" s="11">
        <v>3.5</v>
      </c>
      <c r="AX594" s="11">
        <v>0</v>
      </c>
      <c r="AY594" s="11">
        <v>0</v>
      </c>
      <c r="AZ594" s="11">
        <v>0</v>
      </c>
      <c r="BA594" s="11">
        <v>0</v>
      </c>
      <c r="BB594" s="11">
        <v>3</v>
      </c>
      <c r="BC594" t="s">
        <v>90</v>
      </c>
      <c r="BD594" s="11">
        <v>33</v>
      </c>
      <c r="BE594" t="s">
        <v>20</v>
      </c>
      <c r="BF594" s="11">
        <f t="shared" si="171"/>
        <v>15</v>
      </c>
      <c r="BG594" s="11">
        <f t="shared" si="172"/>
        <v>1.5</v>
      </c>
      <c r="BH594" s="11">
        <f t="shared" si="173"/>
        <v>3.5</v>
      </c>
      <c r="BI594" s="11">
        <f t="shared" si="174"/>
        <v>36</v>
      </c>
      <c r="BJ594" t="s">
        <v>748</v>
      </c>
      <c r="BK594" s="4" t="s">
        <v>20</v>
      </c>
      <c r="BL594" t="s">
        <v>586</v>
      </c>
    </row>
    <row r="595" spans="1:64" x14ac:dyDescent="0.25">
      <c r="A595">
        <v>2021</v>
      </c>
      <c r="B595">
        <v>114</v>
      </c>
      <c r="C595" t="s">
        <v>35</v>
      </c>
      <c r="D595" s="11">
        <v>21152</v>
      </c>
      <c r="E595" t="s">
        <v>260</v>
      </c>
      <c r="F595" t="s">
        <v>819</v>
      </c>
      <c r="G595" t="s">
        <v>230</v>
      </c>
      <c r="H595" t="s">
        <v>20</v>
      </c>
      <c r="I595" t="s">
        <v>736</v>
      </c>
      <c r="J595">
        <v>2015</v>
      </c>
      <c r="K595">
        <v>6</v>
      </c>
      <c r="L595" t="s">
        <v>739</v>
      </c>
      <c r="M595" t="s">
        <v>739</v>
      </c>
      <c r="N595" t="s">
        <v>746</v>
      </c>
      <c r="O595" s="2">
        <v>524262</v>
      </c>
      <c r="P595" s="2">
        <v>505075</v>
      </c>
      <c r="Q595" s="2">
        <v>523644</v>
      </c>
      <c r="R595" s="3">
        <v>0.99882120008697906</v>
      </c>
      <c r="S595" s="5">
        <f t="shared" si="168"/>
        <v>100.01</v>
      </c>
      <c r="T595" s="5">
        <v>65.02</v>
      </c>
      <c r="U595" s="5">
        <v>0</v>
      </c>
      <c r="V595" s="5">
        <v>18.28</v>
      </c>
      <c r="W595" s="5">
        <v>0</v>
      </c>
      <c r="X595" s="5">
        <v>4.87</v>
      </c>
      <c r="Y595" s="5">
        <v>5.68</v>
      </c>
      <c r="Z595" s="5">
        <v>0.76</v>
      </c>
      <c r="AA595" s="5">
        <v>0.71</v>
      </c>
      <c r="AB595" s="5">
        <v>0</v>
      </c>
      <c r="AC595" s="5">
        <v>1.89</v>
      </c>
      <c r="AD595" s="5">
        <v>0</v>
      </c>
      <c r="AE595" s="5">
        <v>2.79</v>
      </c>
      <c r="AF595" s="5">
        <v>0.01</v>
      </c>
      <c r="AG595" s="5" t="s">
        <v>36</v>
      </c>
      <c r="AH595" s="5">
        <v>0</v>
      </c>
      <c r="AI595" s="5" t="s">
        <v>20</v>
      </c>
      <c r="AJ595" s="5">
        <v>0</v>
      </c>
      <c r="AK595" s="5" t="s">
        <v>20</v>
      </c>
      <c r="AL595" s="11">
        <f t="shared" si="169"/>
        <v>18.28</v>
      </c>
      <c r="AM595" s="11">
        <f t="shared" si="170"/>
        <v>6.16</v>
      </c>
      <c r="AN595" s="11">
        <f t="shared" si="175"/>
        <v>100</v>
      </c>
      <c r="AO595" s="11">
        <v>75.45</v>
      </c>
      <c r="AP595" s="11">
        <v>0</v>
      </c>
      <c r="AQ595" s="11">
        <v>0</v>
      </c>
      <c r="AR595" s="11">
        <v>24.55</v>
      </c>
      <c r="AS595" s="11">
        <v>0</v>
      </c>
      <c r="AT595" s="11">
        <v>0</v>
      </c>
      <c r="AU595" s="11">
        <v>0</v>
      </c>
      <c r="AV595" s="11">
        <v>0</v>
      </c>
      <c r="AW595" s="11">
        <v>0</v>
      </c>
      <c r="AX595" s="11">
        <v>0</v>
      </c>
      <c r="AY595" s="11">
        <v>0</v>
      </c>
      <c r="AZ595" s="11">
        <v>0</v>
      </c>
      <c r="BA595" s="11">
        <v>0</v>
      </c>
      <c r="BB595" s="11">
        <v>0</v>
      </c>
      <c r="BC595" t="s">
        <v>20</v>
      </c>
      <c r="BD595" s="11">
        <v>0</v>
      </c>
      <c r="BE595" t="s">
        <v>20</v>
      </c>
      <c r="BF595" s="11">
        <f t="shared" si="171"/>
        <v>0</v>
      </c>
      <c r="BG595" s="11">
        <f t="shared" si="172"/>
        <v>0</v>
      </c>
      <c r="BH595" s="11">
        <f t="shared" si="173"/>
        <v>0</v>
      </c>
      <c r="BI595" s="11">
        <f t="shared" si="174"/>
        <v>0</v>
      </c>
      <c r="BJ595" t="s">
        <v>748</v>
      </c>
      <c r="BK595" s="4" t="s">
        <v>20</v>
      </c>
      <c r="BL595" t="s">
        <v>588</v>
      </c>
    </row>
    <row r="596" spans="1:64" x14ac:dyDescent="0.25">
      <c r="A596">
        <v>2021</v>
      </c>
      <c r="B596">
        <v>161</v>
      </c>
      <c r="C596" t="s">
        <v>21</v>
      </c>
      <c r="D596" s="11">
        <v>28714</v>
      </c>
      <c r="E596" t="s">
        <v>260</v>
      </c>
      <c r="F596" t="s">
        <v>819</v>
      </c>
      <c r="G596" t="s">
        <v>224</v>
      </c>
      <c r="H596" t="s">
        <v>20</v>
      </c>
      <c r="I596" t="s">
        <v>224</v>
      </c>
      <c r="J596">
        <v>2012</v>
      </c>
      <c r="K596">
        <v>9</v>
      </c>
      <c r="L596" t="s">
        <v>739</v>
      </c>
      <c r="M596" t="s">
        <v>739</v>
      </c>
      <c r="N596" t="s">
        <v>746</v>
      </c>
      <c r="O596" s="2">
        <v>625000</v>
      </c>
      <c r="P596" s="2">
        <v>245000</v>
      </c>
      <c r="Q596" s="2">
        <v>350000</v>
      </c>
      <c r="R596" s="3">
        <v>0.56000000000000005</v>
      </c>
      <c r="S596" s="5">
        <f t="shared" si="168"/>
        <v>100</v>
      </c>
      <c r="T596" s="5">
        <v>80</v>
      </c>
      <c r="U596" s="5">
        <v>0</v>
      </c>
      <c r="V596" s="5">
        <v>5</v>
      </c>
      <c r="W596" s="5">
        <v>0</v>
      </c>
      <c r="X596" s="5">
        <v>3</v>
      </c>
      <c r="Y596" s="5">
        <v>5</v>
      </c>
      <c r="Z596" s="5">
        <v>1</v>
      </c>
      <c r="AA596" s="5">
        <v>1</v>
      </c>
      <c r="AB596" s="5">
        <v>0</v>
      </c>
      <c r="AC596" s="5">
        <v>5</v>
      </c>
      <c r="AD596" s="5">
        <v>0</v>
      </c>
      <c r="AE596" s="5">
        <v>0</v>
      </c>
      <c r="AF596" s="5">
        <v>0</v>
      </c>
      <c r="AG596" s="5" t="s">
        <v>20</v>
      </c>
      <c r="AH596" s="5">
        <v>0</v>
      </c>
      <c r="AI596" s="5" t="s">
        <v>20</v>
      </c>
      <c r="AJ596" s="5">
        <v>0</v>
      </c>
      <c r="AK596" s="5" t="s">
        <v>20</v>
      </c>
      <c r="AL596" s="11">
        <f t="shared" si="169"/>
        <v>5</v>
      </c>
      <c r="AM596" s="11">
        <f t="shared" si="170"/>
        <v>7</v>
      </c>
      <c r="AN596" s="11">
        <f t="shared" si="175"/>
        <v>100</v>
      </c>
      <c r="AO596" s="11">
        <v>20</v>
      </c>
      <c r="AP596" s="11">
        <v>0</v>
      </c>
      <c r="AQ596" s="11">
        <v>4</v>
      </c>
      <c r="AR596" s="11">
        <v>1</v>
      </c>
      <c r="AS596" s="11">
        <v>0</v>
      </c>
      <c r="AT596" s="11">
        <v>0</v>
      </c>
      <c r="AU596" s="11">
        <v>0</v>
      </c>
      <c r="AV596" s="11">
        <v>0</v>
      </c>
      <c r="AW596" s="11">
        <v>0</v>
      </c>
      <c r="AX596" s="11">
        <v>0</v>
      </c>
      <c r="AY596" s="11">
        <v>0</v>
      </c>
      <c r="AZ596" s="11">
        <v>0</v>
      </c>
      <c r="BA596" s="11">
        <v>75</v>
      </c>
      <c r="BB596" s="11">
        <v>0</v>
      </c>
      <c r="BC596" t="s">
        <v>20</v>
      </c>
      <c r="BD596" s="11">
        <v>0</v>
      </c>
      <c r="BE596" t="s">
        <v>20</v>
      </c>
      <c r="BF596" s="11">
        <f t="shared" si="171"/>
        <v>4</v>
      </c>
      <c r="BG596" s="11">
        <f t="shared" si="172"/>
        <v>0</v>
      </c>
      <c r="BH596" s="11">
        <f t="shared" si="173"/>
        <v>75</v>
      </c>
      <c r="BI596" s="11">
        <f t="shared" si="174"/>
        <v>0</v>
      </c>
      <c r="BJ596" t="s">
        <v>747</v>
      </c>
      <c r="BL596" t="s">
        <v>586</v>
      </c>
    </row>
    <row r="597" spans="1:64" x14ac:dyDescent="0.25">
      <c r="A597">
        <v>2021</v>
      </c>
      <c r="B597">
        <v>125</v>
      </c>
      <c r="C597" t="s">
        <v>21</v>
      </c>
      <c r="D597" s="11">
        <v>27589</v>
      </c>
      <c r="E597" t="s">
        <v>260</v>
      </c>
      <c r="F597" t="s">
        <v>819</v>
      </c>
      <c r="G597" t="s">
        <v>224</v>
      </c>
      <c r="H597" t="s">
        <v>20</v>
      </c>
      <c r="I597" t="s">
        <v>224</v>
      </c>
      <c r="J597">
        <v>2011</v>
      </c>
      <c r="K597">
        <v>10</v>
      </c>
      <c r="L597" t="s">
        <v>739</v>
      </c>
      <c r="M597" t="s">
        <v>739</v>
      </c>
      <c r="N597" t="s">
        <v>744</v>
      </c>
      <c r="O597" s="2">
        <v>555000</v>
      </c>
      <c r="P597" s="2">
        <v>125000</v>
      </c>
      <c r="Q597" s="2">
        <v>438000</v>
      </c>
      <c r="R597" s="3">
        <v>0.78918918918918901</v>
      </c>
      <c r="S597" s="5">
        <f t="shared" si="168"/>
        <v>99.960000000000008</v>
      </c>
      <c r="T597" s="5">
        <v>21.6</v>
      </c>
      <c r="U597" s="5">
        <v>0</v>
      </c>
      <c r="V597" s="5">
        <v>12</v>
      </c>
      <c r="W597" s="5">
        <v>0</v>
      </c>
      <c r="X597" s="5">
        <v>0</v>
      </c>
      <c r="Y597" s="5">
        <v>0.56000000000000005</v>
      </c>
      <c r="Z597" s="5">
        <v>0</v>
      </c>
      <c r="AA597" s="5">
        <v>0</v>
      </c>
      <c r="AB597" s="5">
        <v>0</v>
      </c>
      <c r="AC597" s="5">
        <v>49.6</v>
      </c>
      <c r="AD597" s="5">
        <v>0</v>
      </c>
      <c r="AE597" s="5">
        <v>0</v>
      </c>
      <c r="AF597" s="5">
        <v>16.2</v>
      </c>
      <c r="AG597" s="5" t="s">
        <v>39</v>
      </c>
      <c r="AH597" s="5">
        <v>0</v>
      </c>
      <c r="AI597" s="5" t="s">
        <v>20</v>
      </c>
      <c r="AJ597" s="5">
        <v>0</v>
      </c>
      <c r="AK597" s="5" t="s">
        <v>20</v>
      </c>
      <c r="AL597" s="11">
        <f t="shared" si="169"/>
        <v>12</v>
      </c>
      <c r="AM597" s="11">
        <f t="shared" si="170"/>
        <v>65.8</v>
      </c>
      <c r="AN597" s="11">
        <f t="shared" si="175"/>
        <v>100</v>
      </c>
      <c r="AO597" s="11">
        <v>0</v>
      </c>
      <c r="AP597" s="11">
        <v>0</v>
      </c>
      <c r="AQ597" s="11">
        <v>0</v>
      </c>
      <c r="AR597" s="11">
        <v>0</v>
      </c>
      <c r="AS597" s="11">
        <v>0</v>
      </c>
      <c r="AT597" s="11">
        <v>0</v>
      </c>
      <c r="AU597" s="11">
        <v>0</v>
      </c>
      <c r="AV597" s="11">
        <v>0</v>
      </c>
      <c r="AW597" s="11">
        <v>5</v>
      </c>
      <c r="AX597" s="11">
        <v>0</v>
      </c>
      <c r="AY597" s="11">
        <v>0</v>
      </c>
      <c r="AZ597" s="11">
        <v>0</v>
      </c>
      <c r="BA597" s="11">
        <v>0</v>
      </c>
      <c r="BB597" s="11">
        <v>95</v>
      </c>
      <c r="BC597" t="s">
        <v>52</v>
      </c>
      <c r="BD597" s="11">
        <v>0</v>
      </c>
      <c r="BE597" t="s">
        <v>20</v>
      </c>
      <c r="BF597" s="11">
        <f t="shared" si="171"/>
        <v>0</v>
      </c>
      <c r="BG597" s="11">
        <f t="shared" si="172"/>
        <v>0</v>
      </c>
      <c r="BH597" s="11">
        <f t="shared" si="173"/>
        <v>5</v>
      </c>
      <c r="BI597" s="11">
        <f t="shared" si="174"/>
        <v>95</v>
      </c>
      <c r="BJ597" t="s">
        <v>748</v>
      </c>
      <c r="BK597" s="4" t="s">
        <v>20</v>
      </c>
      <c r="BL597" t="s">
        <v>586</v>
      </c>
    </row>
    <row r="598" spans="1:64" x14ac:dyDescent="0.25">
      <c r="A598">
        <v>2021</v>
      </c>
      <c r="B598">
        <v>136</v>
      </c>
      <c r="C598" t="s">
        <v>60</v>
      </c>
      <c r="D598" s="11">
        <v>29405</v>
      </c>
      <c r="E598" t="s">
        <v>260</v>
      </c>
      <c r="F598" t="s">
        <v>819</v>
      </c>
      <c r="G598" t="s">
        <v>224</v>
      </c>
      <c r="H598" t="s">
        <v>20</v>
      </c>
      <c r="I598" t="s">
        <v>224</v>
      </c>
      <c r="J598">
        <v>2011</v>
      </c>
      <c r="K598">
        <v>10</v>
      </c>
      <c r="L598" t="s">
        <v>739</v>
      </c>
      <c r="M598" t="s">
        <v>739</v>
      </c>
      <c r="N598" t="s">
        <v>744</v>
      </c>
      <c r="O598" s="2">
        <v>3000000</v>
      </c>
      <c r="P598" s="2">
        <v>2000000</v>
      </c>
      <c r="Q598" s="2">
        <v>2700000</v>
      </c>
      <c r="R598" s="3">
        <v>0.9</v>
      </c>
      <c r="S598" s="5">
        <f t="shared" si="168"/>
        <v>100</v>
      </c>
      <c r="T598" s="5">
        <v>80</v>
      </c>
      <c r="U598" s="5">
        <v>5</v>
      </c>
      <c r="V598" s="5">
        <v>0</v>
      </c>
      <c r="W598" s="5">
        <v>0</v>
      </c>
      <c r="X598" s="5">
        <v>5</v>
      </c>
      <c r="Y598" s="5">
        <v>5</v>
      </c>
      <c r="Z598" s="5">
        <v>5</v>
      </c>
      <c r="AA598" s="5">
        <v>0</v>
      </c>
      <c r="AB598" s="5">
        <v>0</v>
      </c>
      <c r="AC598" s="5">
        <v>0</v>
      </c>
      <c r="AD598" s="5">
        <v>0</v>
      </c>
      <c r="AE598" s="5">
        <v>0</v>
      </c>
      <c r="AF598" s="5">
        <v>0</v>
      </c>
      <c r="AG598" s="5" t="s">
        <v>20</v>
      </c>
      <c r="AH598" s="5">
        <v>0</v>
      </c>
      <c r="AI598" s="5" t="s">
        <v>20</v>
      </c>
      <c r="AJ598" s="5">
        <v>0</v>
      </c>
      <c r="AK598" s="5" t="s">
        <v>20</v>
      </c>
      <c r="AL598" s="11">
        <f t="shared" si="169"/>
        <v>0</v>
      </c>
      <c r="AM598" s="11">
        <f t="shared" si="170"/>
        <v>5</v>
      </c>
      <c r="AN598" s="11">
        <f t="shared" si="175"/>
        <v>100</v>
      </c>
      <c r="AO598" s="11">
        <v>5</v>
      </c>
      <c r="AP598" s="11">
        <v>5</v>
      </c>
      <c r="AQ598" s="11">
        <v>5</v>
      </c>
      <c r="AR598" s="11">
        <v>70</v>
      </c>
      <c r="AS598" s="11">
        <v>0</v>
      </c>
      <c r="AT598" s="11">
        <v>10</v>
      </c>
      <c r="AU598" s="11">
        <v>0</v>
      </c>
      <c r="AV598" s="11">
        <v>0</v>
      </c>
      <c r="AW598" s="11">
        <v>0</v>
      </c>
      <c r="AX598" s="11">
        <v>0</v>
      </c>
      <c r="AY598" s="11">
        <v>0</v>
      </c>
      <c r="AZ598" s="11">
        <v>0</v>
      </c>
      <c r="BA598" s="11">
        <v>5</v>
      </c>
      <c r="BB598" s="11">
        <v>0</v>
      </c>
      <c r="BC598" t="s">
        <v>20</v>
      </c>
      <c r="BD598" s="11">
        <v>0</v>
      </c>
      <c r="BE598" t="s">
        <v>20</v>
      </c>
      <c r="BF598" s="11">
        <f t="shared" si="171"/>
        <v>10</v>
      </c>
      <c r="BG598" s="11">
        <f t="shared" si="172"/>
        <v>10</v>
      </c>
      <c r="BH598" s="11">
        <f t="shared" si="173"/>
        <v>5</v>
      </c>
      <c r="BI598" s="11">
        <f t="shared" si="174"/>
        <v>0</v>
      </c>
      <c r="BJ598" t="s">
        <v>748</v>
      </c>
      <c r="BK598" s="4" t="s">
        <v>20</v>
      </c>
      <c r="BL598" t="s">
        <v>587</v>
      </c>
    </row>
    <row r="599" spans="1:64" x14ac:dyDescent="0.25">
      <c r="A599">
        <v>2021</v>
      </c>
      <c r="B599">
        <v>132</v>
      </c>
      <c r="C599" t="s">
        <v>19</v>
      </c>
      <c r="D599" s="11">
        <v>55113</v>
      </c>
      <c r="E599" t="s">
        <v>255</v>
      </c>
      <c r="F599" t="s">
        <v>816</v>
      </c>
      <c r="G599" t="s">
        <v>224</v>
      </c>
      <c r="H599" t="s">
        <v>20</v>
      </c>
      <c r="I599" t="s">
        <v>224</v>
      </c>
      <c r="J599">
        <v>2015</v>
      </c>
      <c r="K599">
        <v>6</v>
      </c>
      <c r="L599" t="s">
        <v>739</v>
      </c>
      <c r="M599" t="s">
        <v>739</v>
      </c>
      <c r="N599" t="s">
        <v>746</v>
      </c>
      <c r="O599" s="2">
        <v>2494099</v>
      </c>
      <c r="P599" s="2">
        <v>903499</v>
      </c>
      <c r="Q599" s="2">
        <v>1752036</v>
      </c>
      <c r="R599" s="3">
        <v>0.70247251612706596</v>
      </c>
      <c r="S599" s="5">
        <f t="shared" si="168"/>
        <v>100.02</v>
      </c>
      <c r="T599" s="5">
        <v>78.62</v>
      </c>
      <c r="U599" s="5">
        <v>0</v>
      </c>
      <c r="V599" s="5">
        <v>0</v>
      </c>
      <c r="W599" s="5">
        <v>0</v>
      </c>
      <c r="X599" s="5">
        <v>0</v>
      </c>
      <c r="Y599" s="5">
        <v>9.23</v>
      </c>
      <c r="Z599" s="5">
        <v>0</v>
      </c>
      <c r="AA599" s="5">
        <v>0</v>
      </c>
      <c r="AB599" s="5">
        <v>0</v>
      </c>
      <c r="AC599" s="5">
        <v>0</v>
      </c>
      <c r="AD599" s="5">
        <v>0</v>
      </c>
      <c r="AE599" s="5">
        <v>0</v>
      </c>
      <c r="AF599" s="5">
        <v>7.43</v>
      </c>
      <c r="AG599" s="5" t="s">
        <v>20</v>
      </c>
      <c r="AH599" s="5">
        <v>0</v>
      </c>
      <c r="AI599" s="5" t="s">
        <v>20</v>
      </c>
      <c r="AJ599" s="5">
        <v>4.74</v>
      </c>
      <c r="AK599" s="5" t="s">
        <v>20</v>
      </c>
      <c r="AL599" s="11">
        <f t="shared" si="169"/>
        <v>0</v>
      </c>
      <c r="AM599" s="11">
        <f t="shared" si="170"/>
        <v>12.17</v>
      </c>
      <c r="AN599" s="11">
        <f t="shared" si="175"/>
        <v>100</v>
      </c>
      <c r="AO599" s="11">
        <v>0</v>
      </c>
      <c r="AP599" s="11">
        <v>0</v>
      </c>
      <c r="AQ599" s="11">
        <v>0</v>
      </c>
      <c r="AR599" s="11">
        <v>6</v>
      </c>
      <c r="AS599" s="11">
        <v>0</v>
      </c>
      <c r="AT599" s="11">
        <v>0</v>
      </c>
      <c r="AU599" s="11">
        <v>0</v>
      </c>
      <c r="AV599" s="11">
        <v>0</v>
      </c>
      <c r="AW599" s="11">
        <v>8</v>
      </c>
      <c r="AX599" s="11">
        <v>7</v>
      </c>
      <c r="AY599" s="11">
        <v>3</v>
      </c>
      <c r="AZ599" s="11">
        <v>0</v>
      </c>
      <c r="BA599" s="11">
        <v>76</v>
      </c>
      <c r="BB599" s="11">
        <v>0</v>
      </c>
      <c r="BC599" t="s">
        <v>20</v>
      </c>
      <c r="BD599" s="11">
        <v>0</v>
      </c>
      <c r="BE599" t="s">
        <v>20</v>
      </c>
      <c r="BF599" s="11">
        <f t="shared" si="171"/>
        <v>0</v>
      </c>
      <c r="BG599" s="11">
        <f t="shared" si="172"/>
        <v>0</v>
      </c>
      <c r="BH599" s="11">
        <f t="shared" si="173"/>
        <v>94</v>
      </c>
      <c r="BI599" s="11">
        <f t="shared" si="174"/>
        <v>0</v>
      </c>
      <c r="BJ599" t="s">
        <v>748</v>
      </c>
      <c r="BK599" s="4" t="s">
        <v>20</v>
      </c>
      <c r="BL599" t="s">
        <v>586</v>
      </c>
    </row>
    <row r="600" spans="1:64" x14ac:dyDescent="0.25">
      <c r="A600">
        <v>2021</v>
      </c>
      <c r="B600">
        <v>175</v>
      </c>
      <c r="C600" t="s">
        <v>81</v>
      </c>
      <c r="D600" s="11">
        <v>66203</v>
      </c>
      <c r="E600" t="s">
        <v>255</v>
      </c>
      <c r="F600" t="s">
        <v>816</v>
      </c>
      <c r="G600" t="s">
        <v>227</v>
      </c>
      <c r="H600" t="s">
        <v>20</v>
      </c>
      <c r="I600" t="s">
        <v>733</v>
      </c>
      <c r="J600">
        <v>2015</v>
      </c>
      <c r="K600">
        <v>6</v>
      </c>
      <c r="L600" t="s">
        <v>739</v>
      </c>
      <c r="M600" t="s">
        <v>739</v>
      </c>
      <c r="N600" t="s">
        <v>746</v>
      </c>
      <c r="O600" s="2">
        <v>185000</v>
      </c>
      <c r="P600" s="2">
        <v>180000</v>
      </c>
      <c r="R600" s="3" t="s">
        <v>20</v>
      </c>
      <c r="S600" s="5">
        <f t="shared" si="168"/>
        <v>100</v>
      </c>
      <c r="T600" s="5">
        <v>40</v>
      </c>
      <c r="U600" s="5">
        <v>5</v>
      </c>
      <c r="V600" s="5">
        <v>30</v>
      </c>
      <c r="W600" s="5">
        <v>0</v>
      </c>
      <c r="X600" s="5">
        <v>0</v>
      </c>
      <c r="Y600" s="5">
        <v>20</v>
      </c>
      <c r="Z600" s="5">
        <v>0</v>
      </c>
      <c r="AA600" s="5">
        <v>5</v>
      </c>
      <c r="AB600" s="5">
        <v>0</v>
      </c>
      <c r="AC600" s="5">
        <v>0</v>
      </c>
      <c r="AD600" s="5">
        <v>0</v>
      </c>
      <c r="AE600" s="5">
        <v>0</v>
      </c>
      <c r="AF600" s="5">
        <v>0</v>
      </c>
      <c r="AG600" s="5" t="s">
        <v>20</v>
      </c>
      <c r="AH600" s="5">
        <v>0</v>
      </c>
      <c r="AI600" s="5" t="s">
        <v>20</v>
      </c>
      <c r="AJ600" s="5">
        <v>0</v>
      </c>
      <c r="AK600" s="5" t="s">
        <v>20</v>
      </c>
      <c r="AL600" s="11">
        <f t="shared" si="169"/>
        <v>30</v>
      </c>
      <c r="AM600" s="11">
        <f t="shared" si="170"/>
        <v>5</v>
      </c>
      <c r="AN600" s="11">
        <f t="shared" si="175"/>
        <v>100</v>
      </c>
      <c r="AO600" s="11">
        <v>80</v>
      </c>
      <c r="AP600" s="11">
        <v>0</v>
      </c>
      <c r="AQ600" s="11">
        <v>0</v>
      </c>
      <c r="AR600" s="11">
        <v>5</v>
      </c>
      <c r="AS600" s="11">
        <v>0</v>
      </c>
      <c r="AT600" s="11">
        <v>0</v>
      </c>
      <c r="AU600" s="11">
        <v>0</v>
      </c>
      <c r="AV600" s="11">
        <v>5</v>
      </c>
      <c r="AW600" s="11">
        <v>0</v>
      </c>
      <c r="AX600" s="11">
        <v>0</v>
      </c>
      <c r="AY600" s="11">
        <v>0</v>
      </c>
      <c r="AZ600" s="11">
        <v>0</v>
      </c>
      <c r="BA600" s="11">
        <v>10</v>
      </c>
      <c r="BB600" s="11">
        <v>0</v>
      </c>
      <c r="BC600" t="s">
        <v>20</v>
      </c>
      <c r="BD600" s="11">
        <v>0</v>
      </c>
      <c r="BE600" t="s">
        <v>20</v>
      </c>
      <c r="BF600" s="11">
        <f t="shared" si="171"/>
        <v>0</v>
      </c>
      <c r="BG600" s="11">
        <f t="shared" si="172"/>
        <v>0</v>
      </c>
      <c r="BH600" s="11">
        <f t="shared" si="173"/>
        <v>15</v>
      </c>
      <c r="BI600" s="11">
        <f t="shared" si="174"/>
        <v>0</v>
      </c>
      <c r="BJ600" t="s">
        <v>748</v>
      </c>
      <c r="BK600" s="4" t="s">
        <v>20</v>
      </c>
      <c r="BL600" t="s">
        <v>586</v>
      </c>
    </row>
    <row r="601" spans="1:64" x14ac:dyDescent="0.25">
      <c r="A601">
        <v>2021</v>
      </c>
      <c r="B601">
        <v>104</v>
      </c>
      <c r="C601" t="s">
        <v>21</v>
      </c>
      <c r="D601" s="11">
        <v>28205</v>
      </c>
      <c r="E601" t="s">
        <v>260</v>
      </c>
      <c r="F601" t="s">
        <v>819</v>
      </c>
      <c r="G601" t="s">
        <v>230</v>
      </c>
      <c r="H601" t="s">
        <v>20</v>
      </c>
      <c r="I601" t="s">
        <v>736</v>
      </c>
      <c r="J601">
        <v>2014</v>
      </c>
      <c r="K601">
        <v>7</v>
      </c>
      <c r="L601" t="s">
        <v>739</v>
      </c>
      <c r="M601" t="s">
        <v>739</v>
      </c>
      <c r="N601" t="s">
        <v>746</v>
      </c>
      <c r="O601" s="2">
        <v>1254573.51</v>
      </c>
      <c r="P601" s="2">
        <v>1254573.51</v>
      </c>
      <c r="Q601" s="2">
        <v>1096987</v>
      </c>
      <c r="R601" s="3">
        <v>0.87439037350629201</v>
      </c>
      <c r="S601" s="5">
        <f t="shared" si="168"/>
        <v>99.999999999999986</v>
      </c>
      <c r="T601" s="5">
        <v>74</v>
      </c>
      <c r="U601" s="5">
        <v>0</v>
      </c>
      <c r="V601" s="5">
        <v>5.5</v>
      </c>
      <c r="W601" s="5">
        <v>0</v>
      </c>
      <c r="X601" s="5">
        <v>8.5</v>
      </c>
      <c r="Y601" s="5">
        <v>3.8</v>
      </c>
      <c r="Z601" s="5">
        <v>1.6</v>
      </c>
      <c r="AA601" s="5">
        <v>0.9</v>
      </c>
      <c r="AB601" s="5">
        <v>1</v>
      </c>
      <c r="AC601" s="5">
        <v>4.0999999999999996</v>
      </c>
      <c r="AD601" s="5">
        <v>0</v>
      </c>
      <c r="AE601" s="5">
        <v>0.6</v>
      </c>
      <c r="AF601" s="5">
        <v>0</v>
      </c>
      <c r="AG601" s="5" t="s">
        <v>20</v>
      </c>
      <c r="AH601" s="5">
        <v>0</v>
      </c>
      <c r="AI601" s="5" t="s">
        <v>20</v>
      </c>
      <c r="AJ601" s="5">
        <v>0</v>
      </c>
      <c r="AK601" s="5" t="s">
        <v>20</v>
      </c>
      <c r="AL601" s="11">
        <f t="shared" si="169"/>
        <v>5.5</v>
      </c>
      <c r="AM601" s="11">
        <f t="shared" si="170"/>
        <v>8.1999999999999993</v>
      </c>
      <c r="AN601" s="11">
        <f t="shared" si="175"/>
        <v>99.999999999999986</v>
      </c>
      <c r="AO601" s="11">
        <v>14</v>
      </c>
      <c r="AP601" s="11">
        <v>0</v>
      </c>
      <c r="AQ601" s="11">
        <v>8.6</v>
      </c>
      <c r="AR601" s="11">
        <v>38</v>
      </c>
      <c r="AS601" s="11">
        <v>0</v>
      </c>
      <c r="AT601" s="11">
        <v>6.5</v>
      </c>
      <c r="AU601" s="11">
        <v>7.0000000000000007E-2</v>
      </c>
      <c r="AV601" s="11">
        <v>0.03</v>
      </c>
      <c r="AW601" s="11">
        <v>0</v>
      </c>
      <c r="AX601" s="11">
        <v>0</v>
      </c>
      <c r="AY601" s="11">
        <v>0</v>
      </c>
      <c r="AZ601" s="11">
        <v>4.5999999999999996</v>
      </c>
      <c r="BA601" s="11">
        <v>2.8</v>
      </c>
      <c r="BB601" s="11">
        <v>25</v>
      </c>
      <c r="BC601" t="s">
        <v>27</v>
      </c>
      <c r="BD601" s="11">
        <v>0.4</v>
      </c>
      <c r="BE601" t="s">
        <v>20</v>
      </c>
      <c r="BF601" s="11">
        <f t="shared" si="171"/>
        <v>8.6</v>
      </c>
      <c r="BG601" s="11">
        <f t="shared" si="172"/>
        <v>6.5</v>
      </c>
      <c r="BH601" s="11">
        <f t="shared" si="173"/>
        <v>7.43</v>
      </c>
      <c r="BI601" s="11">
        <f t="shared" si="174"/>
        <v>25.4</v>
      </c>
      <c r="BJ601" t="s">
        <v>748</v>
      </c>
      <c r="BK601" s="4" t="s">
        <v>20</v>
      </c>
      <c r="BL601" t="s">
        <v>588</v>
      </c>
    </row>
    <row r="602" spans="1:64" x14ac:dyDescent="0.25">
      <c r="A602">
        <v>2021</v>
      </c>
      <c r="B602">
        <v>146</v>
      </c>
      <c r="C602" t="s">
        <v>60</v>
      </c>
      <c r="D602" s="11">
        <v>29611</v>
      </c>
      <c r="E602" t="s">
        <v>260</v>
      </c>
      <c r="F602" t="s">
        <v>819</v>
      </c>
      <c r="G602" t="s">
        <v>230</v>
      </c>
      <c r="H602" t="s">
        <v>20</v>
      </c>
      <c r="I602" t="s">
        <v>736</v>
      </c>
      <c r="J602">
        <v>2011</v>
      </c>
      <c r="K602">
        <v>10</v>
      </c>
      <c r="L602" t="s">
        <v>739</v>
      </c>
      <c r="M602" t="s">
        <v>739</v>
      </c>
      <c r="N602" t="s">
        <v>745</v>
      </c>
      <c r="O602" s="2">
        <v>8000000</v>
      </c>
      <c r="P602" s="2">
        <v>8000000</v>
      </c>
      <c r="Q602" s="2">
        <v>6918000</v>
      </c>
      <c r="R602" s="3">
        <v>0.86475000000000002</v>
      </c>
      <c r="S602" s="5">
        <f t="shared" si="168"/>
        <v>100.02000000000001</v>
      </c>
      <c r="T602" s="5">
        <v>17.329999999999998</v>
      </c>
      <c r="U602" s="5">
        <v>0</v>
      </c>
      <c r="V602" s="5">
        <v>3.71</v>
      </c>
      <c r="W602" s="5">
        <v>0</v>
      </c>
      <c r="X602" s="5">
        <v>2.75</v>
      </c>
      <c r="Y602" s="5">
        <v>0.51</v>
      </c>
      <c r="Z602" s="5">
        <v>0.5</v>
      </c>
      <c r="AA602" s="5">
        <v>10.3</v>
      </c>
      <c r="AB602" s="5">
        <v>1.67</v>
      </c>
      <c r="AC602" s="5">
        <v>5.97</v>
      </c>
      <c r="AD602" s="5">
        <v>4.95</v>
      </c>
      <c r="AE602" s="5">
        <v>7.55</v>
      </c>
      <c r="AF602" s="5">
        <v>1.45</v>
      </c>
      <c r="AG602" s="5" t="s">
        <v>75</v>
      </c>
      <c r="AH602" s="5">
        <v>18.57</v>
      </c>
      <c r="AI602" s="5" t="s">
        <v>76</v>
      </c>
      <c r="AJ602" s="5">
        <v>24.76</v>
      </c>
      <c r="AK602" s="5" t="s">
        <v>20</v>
      </c>
      <c r="AL602" s="11">
        <f t="shared" si="169"/>
        <v>3.71</v>
      </c>
      <c r="AM602" s="11">
        <f t="shared" si="170"/>
        <v>75.72</v>
      </c>
      <c r="AN602" s="11">
        <f t="shared" si="175"/>
        <v>99.63</v>
      </c>
      <c r="AO602" s="11">
        <v>93.75</v>
      </c>
      <c r="AP602" s="11">
        <v>0</v>
      </c>
      <c r="AQ602" s="11">
        <v>0.5</v>
      </c>
      <c r="AR602" s="11">
        <v>2.25</v>
      </c>
      <c r="AS602" s="11">
        <v>0</v>
      </c>
      <c r="AT602" s="11">
        <v>3.13</v>
      </c>
      <c r="AU602" s="11">
        <v>0</v>
      </c>
      <c r="AV602" s="11">
        <v>0</v>
      </c>
      <c r="AW602" s="11">
        <v>0</v>
      </c>
      <c r="AX602" s="11">
        <v>0</v>
      </c>
      <c r="AY602" s="11">
        <v>0</v>
      </c>
      <c r="AZ602" s="11">
        <v>0</v>
      </c>
      <c r="BA602" s="11">
        <v>0</v>
      </c>
      <c r="BB602" s="11">
        <v>0</v>
      </c>
      <c r="BC602" t="s">
        <v>20</v>
      </c>
      <c r="BD602" s="11">
        <v>0</v>
      </c>
      <c r="BE602" t="s">
        <v>20</v>
      </c>
      <c r="BF602" s="11">
        <f t="shared" si="171"/>
        <v>0.5</v>
      </c>
      <c r="BG602" s="11">
        <f t="shared" si="172"/>
        <v>3.13</v>
      </c>
      <c r="BH602" s="11">
        <f t="shared" si="173"/>
        <v>0</v>
      </c>
      <c r="BI602" s="11">
        <f t="shared" si="174"/>
        <v>0</v>
      </c>
      <c r="BJ602" t="s">
        <v>747</v>
      </c>
      <c r="BK602" s="4">
        <v>60000</v>
      </c>
      <c r="BL602" t="s">
        <v>588</v>
      </c>
    </row>
    <row r="603" spans="1:64" x14ac:dyDescent="0.25">
      <c r="A603">
        <v>2021</v>
      </c>
      <c r="B603">
        <v>181</v>
      </c>
      <c r="C603" t="s">
        <v>40</v>
      </c>
      <c r="D603" s="11">
        <v>48205</v>
      </c>
      <c r="E603" t="s">
        <v>257</v>
      </c>
      <c r="F603" t="s">
        <v>816</v>
      </c>
      <c r="G603" t="s">
        <v>227</v>
      </c>
      <c r="H603" t="s">
        <v>20</v>
      </c>
      <c r="I603" t="s">
        <v>733</v>
      </c>
      <c r="J603">
        <v>2012</v>
      </c>
      <c r="K603">
        <v>9</v>
      </c>
      <c r="L603" t="s">
        <v>739</v>
      </c>
      <c r="M603" t="s">
        <v>739</v>
      </c>
      <c r="N603" t="s">
        <v>745</v>
      </c>
      <c r="R603" s="3" t="s">
        <v>20</v>
      </c>
      <c r="AN603" s="11">
        <f t="shared" si="175"/>
        <v>0</v>
      </c>
      <c r="BF603" s="11"/>
      <c r="BG603" s="11"/>
      <c r="BH603" s="11"/>
      <c r="BI603" s="11"/>
    </row>
    <row r="604" spans="1:64" x14ac:dyDescent="0.25">
      <c r="A604">
        <v>2021</v>
      </c>
      <c r="B604">
        <v>194</v>
      </c>
      <c r="C604" t="s">
        <v>29</v>
      </c>
      <c r="D604" s="11">
        <v>80401</v>
      </c>
      <c r="E604" t="s">
        <v>254</v>
      </c>
      <c r="F604" t="s">
        <v>818</v>
      </c>
      <c r="G604" t="s">
        <v>224</v>
      </c>
      <c r="H604" t="s">
        <v>20</v>
      </c>
      <c r="I604" t="s">
        <v>224</v>
      </c>
      <c r="J604">
        <v>2015</v>
      </c>
      <c r="K604">
        <v>6</v>
      </c>
      <c r="L604" t="s">
        <v>739</v>
      </c>
      <c r="M604" t="s">
        <v>739</v>
      </c>
      <c r="N604" t="s">
        <v>746</v>
      </c>
      <c r="R604" s="3" t="s">
        <v>20</v>
      </c>
      <c r="AN604" s="11">
        <f t="shared" si="175"/>
        <v>0</v>
      </c>
      <c r="BF604" s="11"/>
      <c r="BG604" s="11"/>
      <c r="BH604" s="11"/>
      <c r="BI604" s="11"/>
    </row>
    <row r="605" spans="1:64" x14ac:dyDescent="0.25">
      <c r="A605">
        <v>2021</v>
      </c>
      <c r="B605">
        <v>144</v>
      </c>
      <c r="C605" t="s">
        <v>62</v>
      </c>
      <c r="D605" s="11">
        <v>98273</v>
      </c>
      <c r="E605" t="s">
        <v>253</v>
      </c>
      <c r="F605" t="s">
        <v>818</v>
      </c>
      <c r="G605" t="s">
        <v>227</v>
      </c>
      <c r="H605" t="s">
        <v>20</v>
      </c>
      <c r="I605" t="s">
        <v>733</v>
      </c>
      <c r="J605">
        <v>2013</v>
      </c>
      <c r="K605">
        <v>8</v>
      </c>
      <c r="L605" t="s">
        <v>739</v>
      </c>
      <c r="M605" t="s">
        <v>739</v>
      </c>
      <c r="N605" t="s">
        <v>745</v>
      </c>
      <c r="O605" s="2">
        <v>5480000</v>
      </c>
      <c r="P605" s="2">
        <v>5280000</v>
      </c>
      <c r="Q605" s="2">
        <v>882306</v>
      </c>
      <c r="R605" s="3">
        <v>0.161004744525547</v>
      </c>
      <c r="S605" s="5">
        <f>SUM(T605:AJ605)</f>
        <v>99.96</v>
      </c>
      <c r="T605" s="5">
        <v>26.97</v>
      </c>
      <c r="U605" s="5">
        <v>4.6399999999999997</v>
      </c>
      <c r="V605" s="5">
        <v>7.35</v>
      </c>
      <c r="W605" s="5">
        <v>5.47</v>
      </c>
      <c r="X605" s="5">
        <v>10.68</v>
      </c>
      <c r="Y605" s="5">
        <v>2.27</v>
      </c>
      <c r="Z605" s="5">
        <v>6.08</v>
      </c>
      <c r="AA605" s="5">
        <v>13.71</v>
      </c>
      <c r="AB605" s="5">
        <v>0</v>
      </c>
      <c r="AC605" s="5">
        <v>6.19</v>
      </c>
      <c r="AD605" s="5">
        <v>0</v>
      </c>
      <c r="AE605" s="5">
        <v>0</v>
      </c>
      <c r="AF605" s="5">
        <v>0.72</v>
      </c>
      <c r="AG605" s="5" t="s">
        <v>74</v>
      </c>
      <c r="AH605" s="5">
        <v>5.68</v>
      </c>
      <c r="AI605" s="5" t="s">
        <v>44</v>
      </c>
      <c r="AJ605" s="5">
        <v>10.199999999999999</v>
      </c>
      <c r="AK605" s="5" t="s">
        <v>39</v>
      </c>
      <c r="AL605" s="11">
        <f>V605+W605</f>
        <v>12.82</v>
      </c>
      <c r="AM605" s="11">
        <f>SUM(Z605:AF605)+AH605+AJ605</f>
        <v>42.58</v>
      </c>
      <c r="AN605" s="11">
        <f t="shared" si="175"/>
        <v>0</v>
      </c>
      <c r="BF605" s="11"/>
      <c r="BG605" s="11"/>
      <c r="BH605" s="11"/>
      <c r="BI605" s="11"/>
      <c r="BJ605" t="s">
        <v>748</v>
      </c>
      <c r="BK605" s="4" t="s">
        <v>20</v>
      </c>
      <c r="BL605" t="s">
        <v>587</v>
      </c>
    </row>
    <row r="606" spans="1:64" x14ac:dyDescent="0.25">
      <c r="A606">
        <v>2021</v>
      </c>
      <c r="B606">
        <v>108</v>
      </c>
      <c r="C606" t="s">
        <v>32</v>
      </c>
      <c r="D606" s="11">
        <v>94954</v>
      </c>
      <c r="E606" t="s">
        <v>253</v>
      </c>
      <c r="F606" t="s">
        <v>818</v>
      </c>
      <c r="G606" t="s">
        <v>227</v>
      </c>
      <c r="H606" t="s">
        <v>20</v>
      </c>
      <c r="I606" t="s">
        <v>733</v>
      </c>
      <c r="J606">
        <v>2011</v>
      </c>
      <c r="K606">
        <v>10</v>
      </c>
      <c r="L606" t="s">
        <v>739</v>
      </c>
      <c r="M606" t="s">
        <v>739</v>
      </c>
      <c r="N606" t="s">
        <v>746</v>
      </c>
      <c r="R606" s="3" t="s">
        <v>20</v>
      </c>
      <c r="AN606" s="11">
        <f t="shared" si="175"/>
        <v>0</v>
      </c>
      <c r="BF606" s="11"/>
      <c r="BG606" s="11"/>
      <c r="BH606" s="11"/>
      <c r="BI606" s="11"/>
      <c r="BJ606" t="s">
        <v>748</v>
      </c>
      <c r="BK606" s="4" t="s">
        <v>20</v>
      </c>
      <c r="BL606" t="s">
        <v>588</v>
      </c>
    </row>
    <row r="607" spans="1:64" x14ac:dyDescent="0.25">
      <c r="A607">
        <v>2021</v>
      </c>
      <c r="B607">
        <v>150</v>
      </c>
      <c r="C607" t="s">
        <v>55</v>
      </c>
      <c r="D607" s="11">
        <v>97214</v>
      </c>
      <c r="E607" t="s">
        <v>253</v>
      </c>
      <c r="F607" t="s">
        <v>818</v>
      </c>
      <c r="G607" t="s">
        <v>230</v>
      </c>
      <c r="H607" t="s">
        <v>20</v>
      </c>
      <c r="I607" t="s">
        <v>736</v>
      </c>
      <c r="J607">
        <v>2015</v>
      </c>
      <c r="K607">
        <v>6</v>
      </c>
      <c r="L607" t="s">
        <v>739</v>
      </c>
      <c r="M607" t="s">
        <v>739</v>
      </c>
      <c r="N607" t="s">
        <v>746</v>
      </c>
      <c r="O607" s="2">
        <v>300000</v>
      </c>
      <c r="Q607" s="2">
        <v>200000</v>
      </c>
      <c r="R607" s="3">
        <v>0.66666666666666696</v>
      </c>
      <c r="AN607" s="11">
        <f t="shared" si="175"/>
        <v>0</v>
      </c>
      <c r="BF607" s="11"/>
      <c r="BG607" s="11"/>
      <c r="BH607" s="11"/>
      <c r="BI607" s="11"/>
      <c r="BJ607" t="s">
        <v>748</v>
      </c>
      <c r="BK607" s="4" t="s">
        <v>20</v>
      </c>
      <c r="BL607" t="s">
        <v>588</v>
      </c>
    </row>
    <row r="608" spans="1:64" x14ac:dyDescent="0.25">
      <c r="A608">
        <v>2021</v>
      </c>
      <c r="B608">
        <v>200</v>
      </c>
      <c r="C608" t="s">
        <v>55</v>
      </c>
      <c r="D608" s="11">
        <v>97540</v>
      </c>
      <c r="E608" t="s">
        <v>253</v>
      </c>
      <c r="F608" t="s">
        <v>818</v>
      </c>
      <c r="G608" t="s">
        <v>224</v>
      </c>
      <c r="H608" t="s">
        <v>20</v>
      </c>
      <c r="I608" t="s">
        <v>224</v>
      </c>
      <c r="J608">
        <v>2012</v>
      </c>
      <c r="K608">
        <v>9</v>
      </c>
      <c r="L608" t="s">
        <v>739</v>
      </c>
      <c r="M608" t="s">
        <v>739</v>
      </c>
      <c r="N608" t="s">
        <v>744</v>
      </c>
      <c r="O608" s="2">
        <v>400000</v>
      </c>
      <c r="R608" s="3" t="s">
        <v>20</v>
      </c>
      <c r="AN608" s="11">
        <f t="shared" si="175"/>
        <v>0</v>
      </c>
      <c r="BF608" s="11"/>
      <c r="BG608" s="11"/>
      <c r="BH608" s="11"/>
      <c r="BI608" s="11"/>
      <c r="BJ608" t="s">
        <v>748</v>
      </c>
      <c r="BK608" s="4" t="s">
        <v>20</v>
      </c>
    </row>
    <row r="609" spans="1:64" x14ac:dyDescent="0.25">
      <c r="A609">
        <v>2021</v>
      </c>
      <c r="B609">
        <v>182</v>
      </c>
      <c r="C609" t="s">
        <v>223</v>
      </c>
      <c r="D609" s="11">
        <v>33004</v>
      </c>
      <c r="E609" t="s">
        <v>260</v>
      </c>
      <c r="F609" t="s">
        <v>819</v>
      </c>
      <c r="G609" t="s">
        <v>735</v>
      </c>
      <c r="H609" t="s">
        <v>20</v>
      </c>
      <c r="I609" t="s">
        <v>733</v>
      </c>
      <c r="J609">
        <v>2012</v>
      </c>
      <c r="K609">
        <v>9</v>
      </c>
      <c r="L609" t="s">
        <v>739</v>
      </c>
      <c r="M609" t="s">
        <v>739</v>
      </c>
      <c r="N609" t="s">
        <v>745</v>
      </c>
      <c r="R609" s="3" t="s">
        <v>20</v>
      </c>
      <c r="AN609" s="11">
        <f t="shared" si="175"/>
        <v>0</v>
      </c>
      <c r="BF609" s="11"/>
      <c r="BG609" s="11"/>
      <c r="BH609" s="11"/>
      <c r="BI609" s="11"/>
    </row>
    <row r="610" spans="1:64" x14ac:dyDescent="0.25">
      <c r="A610">
        <v>2025</v>
      </c>
      <c r="B610">
        <v>122</v>
      </c>
      <c r="C610" t="s">
        <v>33</v>
      </c>
      <c r="D610" s="11">
        <v>78744</v>
      </c>
      <c r="E610" t="s">
        <v>256</v>
      </c>
      <c r="F610" t="s">
        <v>819</v>
      </c>
      <c r="G610" t="s">
        <v>224</v>
      </c>
      <c r="H610" t="s">
        <v>823</v>
      </c>
      <c r="I610" t="s">
        <v>224</v>
      </c>
      <c r="J610">
        <v>2024</v>
      </c>
      <c r="K610">
        <v>1</v>
      </c>
      <c r="L610" t="s">
        <v>737</v>
      </c>
      <c r="M610" t="s">
        <v>737</v>
      </c>
      <c r="N610" t="s">
        <v>744</v>
      </c>
      <c r="O610" s="2">
        <v>1259</v>
      </c>
      <c r="P610" s="2">
        <v>1259</v>
      </c>
      <c r="Q610"/>
      <c r="S610">
        <v>100</v>
      </c>
      <c r="T610">
        <v>13</v>
      </c>
      <c r="U610">
        <v>0</v>
      </c>
      <c r="V610">
        <v>87</v>
      </c>
      <c r="W610">
        <v>0</v>
      </c>
      <c r="X610">
        <v>0</v>
      </c>
      <c r="Y610">
        <v>0</v>
      </c>
      <c r="Z610">
        <v>0</v>
      </c>
      <c r="AA610">
        <v>0</v>
      </c>
      <c r="AB610">
        <v>0</v>
      </c>
      <c r="AC610">
        <v>0</v>
      </c>
      <c r="AD610">
        <v>0</v>
      </c>
      <c r="AE610">
        <v>0</v>
      </c>
      <c r="AF610">
        <v>0</v>
      </c>
      <c r="AG610" t="s">
        <v>824</v>
      </c>
      <c r="AH610">
        <v>0</v>
      </c>
      <c r="AJ610">
        <v>0</v>
      </c>
      <c r="AL610">
        <v>87</v>
      </c>
      <c r="AM610">
        <v>0</v>
      </c>
      <c r="AN610" s="11">
        <v>100</v>
      </c>
      <c r="AO610" s="11">
        <v>0</v>
      </c>
      <c r="AP610" s="11">
        <v>0</v>
      </c>
      <c r="AQ610" s="11">
        <v>0</v>
      </c>
      <c r="AR610" s="11">
        <v>0</v>
      </c>
      <c r="AS610" s="11">
        <v>0</v>
      </c>
      <c r="AT610" s="11">
        <v>0</v>
      </c>
      <c r="AU610" s="11">
        <v>0</v>
      </c>
      <c r="AV610" s="11">
        <v>0</v>
      </c>
      <c r="AW610" s="11">
        <v>100</v>
      </c>
      <c r="AX610" s="11">
        <v>0</v>
      </c>
      <c r="AY610" s="11">
        <v>0</v>
      </c>
      <c r="AZ610" s="11">
        <v>0</v>
      </c>
      <c r="BA610" s="11">
        <v>0</v>
      </c>
      <c r="BB610">
        <v>0</v>
      </c>
      <c r="BC610" s="11" t="s">
        <v>824</v>
      </c>
      <c r="BD610">
        <v>0</v>
      </c>
      <c r="BF610">
        <v>0</v>
      </c>
      <c r="BG610">
        <v>0</v>
      </c>
      <c r="BH610">
        <v>100</v>
      </c>
      <c r="BI610">
        <v>0</v>
      </c>
      <c r="BJ610" t="s">
        <v>748</v>
      </c>
      <c r="BL610" t="s">
        <v>588</v>
      </c>
    </row>
    <row r="611" spans="1:64" x14ac:dyDescent="0.25">
      <c r="A611">
        <v>2025</v>
      </c>
      <c r="B611">
        <v>128</v>
      </c>
      <c r="C611" t="s">
        <v>29</v>
      </c>
      <c r="D611" s="11">
        <v>80205</v>
      </c>
      <c r="E611" t="s">
        <v>254</v>
      </c>
      <c r="F611" t="s">
        <v>818</v>
      </c>
      <c r="G611" t="s">
        <v>230</v>
      </c>
      <c r="H611" t="s">
        <v>823</v>
      </c>
      <c r="I611" t="s">
        <v>736</v>
      </c>
      <c r="J611">
        <v>2024</v>
      </c>
      <c r="K611">
        <v>1</v>
      </c>
      <c r="L611" t="s">
        <v>737</v>
      </c>
      <c r="M611" t="s">
        <v>737</v>
      </c>
      <c r="N611" t="s">
        <v>744</v>
      </c>
      <c r="O611" s="2">
        <v>370000</v>
      </c>
      <c r="P611" s="2">
        <v>327000</v>
      </c>
      <c r="Q611">
        <v>365500</v>
      </c>
      <c r="R611" s="3">
        <v>0.98783783783783785</v>
      </c>
      <c r="S611">
        <v>99.999999999999986</v>
      </c>
      <c r="T611">
        <v>62</v>
      </c>
      <c r="U611">
        <v>0.5</v>
      </c>
      <c r="V611">
        <v>8.5</v>
      </c>
      <c r="W611">
        <v>0</v>
      </c>
      <c r="X611">
        <v>0.2</v>
      </c>
      <c r="Y611">
        <v>9.5</v>
      </c>
      <c r="Z611">
        <v>5.5</v>
      </c>
      <c r="AA611">
        <v>6.3</v>
      </c>
      <c r="AB611">
        <v>0</v>
      </c>
      <c r="AC611">
        <v>7</v>
      </c>
      <c r="AD611">
        <v>0</v>
      </c>
      <c r="AE611">
        <v>0.1</v>
      </c>
      <c r="AF611">
        <v>0.3</v>
      </c>
      <c r="AG611" t="s">
        <v>835</v>
      </c>
      <c r="AH611">
        <v>0.1</v>
      </c>
      <c r="AI611" t="s">
        <v>836</v>
      </c>
      <c r="AJ611">
        <v>0</v>
      </c>
      <c r="AL611">
        <v>8.5</v>
      </c>
      <c r="AM611">
        <v>19.300000000000004</v>
      </c>
      <c r="AN611" s="11">
        <v>100</v>
      </c>
      <c r="AO611" s="11">
        <v>2</v>
      </c>
      <c r="AP611" s="11">
        <v>0</v>
      </c>
      <c r="AQ611" s="11">
        <v>0</v>
      </c>
      <c r="AR611" s="11">
        <v>5</v>
      </c>
      <c r="AS611" s="11">
        <v>12.4</v>
      </c>
      <c r="AT611" s="11">
        <v>0.4</v>
      </c>
      <c r="AU611" s="11">
        <v>0</v>
      </c>
      <c r="AV611" s="11">
        <v>0</v>
      </c>
      <c r="AW611" s="11">
        <v>5.2</v>
      </c>
      <c r="AX611" s="11">
        <v>0</v>
      </c>
      <c r="AY611" s="11">
        <v>0</v>
      </c>
      <c r="AZ611" s="11">
        <v>0</v>
      </c>
      <c r="BA611" s="11">
        <v>75</v>
      </c>
      <c r="BB611">
        <v>0</v>
      </c>
      <c r="BC611" s="11" t="s">
        <v>824</v>
      </c>
      <c r="BD611">
        <v>0</v>
      </c>
      <c r="BE611" t="s">
        <v>824</v>
      </c>
      <c r="BF611">
        <v>0</v>
      </c>
      <c r="BG611">
        <v>12.8</v>
      </c>
      <c r="BH611">
        <v>80.2</v>
      </c>
      <c r="BI611">
        <v>0</v>
      </c>
      <c r="BJ611" t="s">
        <v>748</v>
      </c>
      <c r="BL611" t="s">
        <v>588</v>
      </c>
    </row>
    <row r="612" spans="1:64" x14ac:dyDescent="0.25">
      <c r="A612">
        <v>2025</v>
      </c>
      <c r="B612">
        <v>117</v>
      </c>
      <c r="C612" t="s">
        <v>32</v>
      </c>
      <c r="D612" s="11">
        <v>94060</v>
      </c>
      <c r="E612" t="s">
        <v>253</v>
      </c>
      <c r="F612" t="s">
        <v>818</v>
      </c>
      <c r="G612" t="s">
        <v>230</v>
      </c>
      <c r="H612" t="s">
        <v>823</v>
      </c>
      <c r="I612" t="s">
        <v>736</v>
      </c>
      <c r="J612">
        <v>2024</v>
      </c>
      <c r="K612">
        <v>1</v>
      </c>
      <c r="L612" t="s">
        <v>737</v>
      </c>
      <c r="M612" t="s">
        <v>737</v>
      </c>
      <c r="N612" t="s">
        <v>744</v>
      </c>
      <c r="O612" s="2">
        <v>750000</v>
      </c>
      <c r="P612" s="2">
        <v>870000</v>
      </c>
      <c r="Q612"/>
      <c r="S612">
        <v>100</v>
      </c>
      <c r="T612">
        <v>100</v>
      </c>
      <c r="U612">
        <v>0</v>
      </c>
      <c r="V612">
        <v>0</v>
      </c>
      <c r="W612">
        <v>0</v>
      </c>
      <c r="X612">
        <v>0</v>
      </c>
      <c r="Y612">
        <v>0</v>
      </c>
      <c r="Z612">
        <v>0</v>
      </c>
      <c r="AA612">
        <v>0</v>
      </c>
      <c r="AB612">
        <v>0</v>
      </c>
      <c r="AC612">
        <v>0</v>
      </c>
      <c r="AD612">
        <v>0</v>
      </c>
      <c r="AE612">
        <v>0</v>
      </c>
      <c r="AF612">
        <v>0</v>
      </c>
      <c r="AG612" t="s">
        <v>824</v>
      </c>
      <c r="AH612">
        <v>0</v>
      </c>
      <c r="AJ612">
        <v>0</v>
      </c>
      <c r="AL612">
        <v>0</v>
      </c>
      <c r="AM612">
        <v>0</v>
      </c>
      <c r="AN612" s="11">
        <v>100</v>
      </c>
      <c r="AO612" s="11">
        <v>0</v>
      </c>
      <c r="AP612" s="11">
        <v>0</v>
      </c>
      <c r="AQ612" s="11">
        <v>5</v>
      </c>
      <c r="AR612" s="11">
        <v>5</v>
      </c>
      <c r="AS612" s="11">
        <v>3</v>
      </c>
      <c r="AT612" s="11">
        <v>20</v>
      </c>
      <c r="AU612" s="11">
        <v>0</v>
      </c>
      <c r="AV612" s="11">
        <v>0</v>
      </c>
      <c r="AW612" s="11">
        <v>5</v>
      </c>
      <c r="AX612" s="11">
        <v>0</v>
      </c>
      <c r="AY612" s="11">
        <v>2</v>
      </c>
      <c r="AZ612" s="11">
        <v>0</v>
      </c>
      <c r="BA612" s="11">
        <v>60</v>
      </c>
      <c r="BB612">
        <v>0</v>
      </c>
      <c r="BC612" s="11" t="s">
        <v>824</v>
      </c>
      <c r="BD612">
        <v>0</v>
      </c>
      <c r="BF612">
        <v>5</v>
      </c>
      <c r="BG612">
        <v>23</v>
      </c>
      <c r="BH612">
        <v>67</v>
      </c>
      <c r="BI612">
        <v>0</v>
      </c>
      <c r="BJ612" t="s">
        <v>747</v>
      </c>
      <c r="BK612" s="4">
        <v>0</v>
      </c>
      <c r="BL612" t="s">
        <v>586</v>
      </c>
    </row>
    <row r="613" spans="1:64" x14ac:dyDescent="0.25">
      <c r="A613">
        <v>2025</v>
      </c>
      <c r="B613">
        <v>156</v>
      </c>
      <c r="C613" t="s">
        <v>53</v>
      </c>
      <c r="D613" s="11">
        <v>5401</v>
      </c>
      <c r="E613" t="s">
        <v>258</v>
      </c>
      <c r="F613" t="s">
        <v>817</v>
      </c>
      <c r="G613" t="s">
        <v>224</v>
      </c>
      <c r="H613" t="s">
        <v>823</v>
      </c>
      <c r="I613" t="s">
        <v>224</v>
      </c>
      <c r="J613">
        <v>2008</v>
      </c>
      <c r="K613">
        <v>17</v>
      </c>
      <c r="L613" t="s">
        <v>741</v>
      </c>
      <c r="M613" t="s">
        <v>743</v>
      </c>
      <c r="N613" t="s">
        <v>744</v>
      </c>
      <c r="Q613"/>
      <c r="S613">
        <v>100</v>
      </c>
      <c r="T613">
        <v>65</v>
      </c>
      <c r="U613">
        <v>20</v>
      </c>
      <c r="V613">
        <v>10</v>
      </c>
      <c r="W613">
        <v>0</v>
      </c>
      <c r="X613">
        <v>0</v>
      </c>
      <c r="Y613">
        <v>2</v>
      </c>
      <c r="Z613">
        <v>1</v>
      </c>
      <c r="AA613">
        <v>1</v>
      </c>
      <c r="AB613">
        <v>0</v>
      </c>
      <c r="AC613">
        <v>1</v>
      </c>
      <c r="AD613">
        <v>0</v>
      </c>
      <c r="AE613">
        <v>0</v>
      </c>
      <c r="AF613">
        <v>0</v>
      </c>
      <c r="AG613" t="s">
        <v>824</v>
      </c>
      <c r="AH613">
        <v>0</v>
      </c>
      <c r="AJ613">
        <v>0</v>
      </c>
      <c r="AL613">
        <v>10</v>
      </c>
      <c r="AM613">
        <v>3</v>
      </c>
      <c r="AN613" s="11">
        <v>100</v>
      </c>
      <c r="AO613" s="11">
        <v>75</v>
      </c>
      <c r="AP613" s="11">
        <v>0</v>
      </c>
      <c r="AQ613" s="11">
        <v>0</v>
      </c>
      <c r="AR613" s="11">
        <v>0</v>
      </c>
      <c r="AS613" s="11">
        <v>0</v>
      </c>
      <c r="AT613" s="11">
        <v>0</v>
      </c>
      <c r="AU613" s="11">
        <v>0</v>
      </c>
      <c r="AV613" s="11">
        <v>0</v>
      </c>
      <c r="AW613" s="11">
        <v>0</v>
      </c>
      <c r="AX613" s="11">
        <v>25</v>
      </c>
      <c r="AY613" s="11">
        <v>0</v>
      </c>
      <c r="AZ613" s="11">
        <v>0</v>
      </c>
      <c r="BA613" s="11">
        <v>0</v>
      </c>
      <c r="BB613">
        <v>0</v>
      </c>
      <c r="BC613" s="11" t="s">
        <v>824</v>
      </c>
      <c r="BD613">
        <v>0</v>
      </c>
      <c r="BE613" t="s">
        <v>824</v>
      </c>
      <c r="BF613">
        <v>0</v>
      </c>
      <c r="BG613">
        <v>0</v>
      </c>
      <c r="BH613">
        <v>25</v>
      </c>
      <c r="BI613">
        <v>0</v>
      </c>
      <c r="BJ613" t="s">
        <v>747</v>
      </c>
      <c r="BK613" s="4">
        <v>0</v>
      </c>
      <c r="BL613" t="s">
        <v>588</v>
      </c>
    </row>
    <row r="614" spans="1:64" x14ac:dyDescent="0.25">
      <c r="A614">
        <v>2025</v>
      </c>
      <c r="B614">
        <v>115</v>
      </c>
      <c r="C614" t="s">
        <v>40</v>
      </c>
      <c r="D614" s="11">
        <v>48116</v>
      </c>
      <c r="E614" t="s">
        <v>257</v>
      </c>
      <c r="F614" t="s">
        <v>816</v>
      </c>
      <c r="G614" t="s">
        <v>224</v>
      </c>
      <c r="H614" t="s">
        <v>823</v>
      </c>
      <c r="I614" t="s">
        <v>224</v>
      </c>
      <c r="J614">
        <v>1977</v>
      </c>
      <c r="K614">
        <v>48</v>
      </c>
      <c r="L614" t="s">
        <v>742</v>
      </c>
      <c r="M614" t="s">
        <v>743</v>
      </c>
      <c r="N614" t="s">
        <v>745</v>
      </c>
      <c r="Q614"/>
      <c r="S614">
        <v>100</v>
      </c>
      <c r="T614">
        <v>20</v>
      </c>
      <c r="U614">
        <v>0</v>
      </c>
      <c r="V614">
        <v>1</v>
      </c>
      <c r="W614">
        <v>2</v>
      </c>
      <c r="X614">
        <v>0</v>
      </c>
      <c r="Y614">
        <v>1</v>
      </c>
      <c r="Z614">
        <v>0</v>
      </c>
      <c r="AA614">
        <v>10</v>
      </c>
      <c r="AB614">
        <v>0</v>
      </c>
      <c r="AC614">
        <v>15</v>
      </c>
      <c r="AD614">
        <v>1</v>
      </c>
      <c r="AE614">
        <v>20</v>
      </c>
      <c r="AF614">
        <v>20</v>
      </c>
      <c r="AG614" t="s">
        <v>828</v>
      </c>
      <c r="AH614">
        <v>10</v>
      </c>
      <c r="AI614" t="s">
        <v>58</v>
      </c>
      <c r="AJ614">
        <v>0</v>
      </c>
      <c r="AL614">
        <v>3</v>
      </c>
      <c r="AM614">
        <v>76</v>
      </c>
      <c r="AN614" s="11">
        <v>100</v>
      </c>
      <c r="AO614" s="11">
        <v>100</v>
      </c>
      <c r="AP614" s="11">
        <v>0</v>
      </c>
      <c r="AQ614" s="11">
        <v>0</v>
      </c>
      <c r="AR614" s="11">
        <v>0</v>
      </c>
      <c r="AS614" s="11">
        <v>0</v>
      </c>
      <c r="AT614" s="11">
        <v>0</v>
      </c>
      <c r="AU614" s="11">
        <v>0</v>
      </c>
      <c r="AV614" s="11">
        <v>0</v>
      </c>
      <c r="AW614" s="11">
        <v>0</v>
      </c>
      <c r="AX614" s="11">
        <v>0</v>
      </c>
      <c r="AY614" s="11">
        <v>0</v>
      </c>
      <c r="AZ614" s="11">
        <v>0</v>
      </c>
      <c r="BA614" s="11">
        <v>0</v>
      </c>
      <c r="BB614">
        <v>0</v>
      </c>
      <c r="BC614" s="11" t="s">
        <v>824</v>
      </c>
      <c r="BD614">
        <v>0</v>
      </c>
      <c r="BE614" t="s">
        <v>824</v>
      </c>
      <c r="BF614">
        <v>0</v>
      </c>
      <c r="BG614">
        <v>0</v>
      </c>
      <c r="BH614">
        <v>0</v>
      </c>
      <c r="BI614">
        <v>0</v>
      </c>
      <c r="BJ614" t="s">
        <v>747</v>
      </c>
      <c r="BK614" s="4">
        <v>300</v>
      </c>
      <c r="BL614" t="s">
        <v>588</v>
      </c>
    </row>
    <row r="615" spans="1:64" x14ac:dyDescent="0.25">
      <c r="A615">
        <v>2025</v>
      </c>
      <c r="B615">
        <v>123</v>
      </c>
      <c r="C615" t="s">
        <v>40</v>
      </c>
      <c r="D615" s="11">
        <v>48202</v>
      </c>
      <c r="E615" t="s">
        <v>257</v>
      </c>
      <c r="F615" t="s">
        <v>816</v>
      </c>
      <c r="G615" t="s">
        <v>227</v>
      </c>
      <c r="H615" t="s">
        <v>823</v>
      </c>
      <c r="I615" t="s">
        <v>733</v>
      </c>
      <c r="J615">
        <v>2012</v>
      </c>
      <c r="K615">
        <v>13</v>
      </c>
      <c r="L615" t="s">
        <v>740</v>
      </c>
      <c r="M615" t="s">
        <v>743</v>
      </c>
      <c r="N615" t="s">
        <v>745</v>
      </c>
      <c r="O615" s="2">
        <v>49806</v>
      </c>
      <c r="P615" s="2">
        <v>40772</v>
      </c>
      <c r="Q615">
        <v>44876.44</v>
      </c>
      <c r="R615" s="3">
        <v>0.90102477613138987</v>
      </c>
      <c r="S615">
        <v>100</v>
      </c>
      <c r="T615">
        <v>90</v>
      </c>
      <c r="U615">
        <v>0</v>
      </c>
      <c r="V615">
        <v>0</v>
      </c>
      <c r="W615">
        <v>0</v>
      </c>
      <c r="X615">
        <v>0</v>
      </c>
      <c r="Y615">
        <v>0</v>
      </c>
      <c r="Z615">
        <v>0</v>
      </c>
      <c r="AA615">
        <v>0</v>
      </c>
      <c r="AB615">
        <v>0</v>
      </c>
      <c r="AC615">
        <v>0</v>
      </c>
      <c r="AD615">
        <v>0</v>
      </c>
      <c r="AE615">
        <v>0</v>
      </c>
      <c r="AF615">
        <v>10</v>
      </c>
      <c r="AG615" t="s">
        <v>832</v>
      </c>
      <c r="AH615">
        <v>0</v>
      </c>
      <c r="AJ615">
        <v>0</v>
      </c>
      <c r="AL615">
        <v>0</v>
      </c>
      <c r="AM615">
        <v>10</v>
      </c>
      <c r="AN615" s="11">
        <v>100</v>
      </c>
      <c r="AO615" s="11">
        <v>100</v>
      </c>
      <c r="AP615" s="11">
        <v>0</v>
      </c>
      <c r="AQ615" s="11">
        <v>0</v>
      </c>
      <c r="AR615" s="11">
        <v>0</v>
      </c>
      <c r="AS615" s="11">
        <v>0</v>
      </c>
      <c r="AT615" s="11">
        <v>0</v>
      </c>
      <c r="AU615" s="11">
        <v>0</v>
      </c>
      <c r="AV615" s="11">
        <v>0</v>
      </c>
      <c r="AW615" s="11">
        <v>0</v>
      </c>
      <c r="AX615" s="11">
        <v>0</v>
      </c>
      <c r="AY615" s="11">
        <v>0</v>
      </c>
      <c r="AZ615" s="11">
        <v>0</v>
      </c>
      <c r="BA615" s="11">
        <v>0</v>
      </c>
      <c r="BB615">
        <v>0</v>
      </c>
      <c r="BC615" s="11" t="s">
        <v>824</v>
      </c>
      <c r="BD615">
        <v>0</v>
      </c>
      <c r="BE615" t="s">
        <v>824</v>
      </c>
      <c r="BF615">
        <v>0</v>
      </c>
      <c r="BG615">
        <v>0</v>
      </c>
      <c r="BH615">
        <v>0</v>
      </c>
      <c r="BI615">
        <v>0</v>
      </c>
      <c r="BJ615" t="s">
        <v>748</v>
      </c>
      <c r="BL615" t="s">
        <v>588</v>
      </c>
    </row>
    <row r="616" spans="1:64" x14ac:dyDescent="0.25">
      <c r="A616">
        <v>2025</v>
      </c>
      <c r="B616">
        <v>195</v>
      </c>
      <c r="C616" t="s">
        <v>48</v>
      </c>
      <c r="D616" s="11">
        <v>50461</v>
      </c>
      <c r="E616" t="s">
        <v>255</v>
      </c>
      <c r="F616" t="s">
        <v>816</v>
      </c>
      <c r="G616" t="s">
        <v>242</v>
      </c>
      <c r="H616" t="s">
        <v>833</v>
      </c>
      <c r="I616" t="s">
        <v>736</v>
      </c>
      <c r="J616">
        <v>2014</v>
      </c>
      <c r="K616">
        <v>11</v>
      </c>
      <c r="L616" t="s">
        <v>740</v>
      </c>
      <c r="M616" t="s">
        <v>743</v>
      </c>
      <c r="N616" t="s">
        <v>745</v>
      </c>
      <c r="O616" s="2">
        <v>181000</v>
      </c>
      <c r="P616" s="2">
        <v>175000</v>
      </c>
      <c r="Q616">
        <v>80000</v>
      </c>
      <c r="R616" s="3">
        <v>0.44198895027624308</v>
      </c>
      <c r="S616">
        <v>100</v>
      </c>
      <c r="T616">
        <v>97</v>
      </c>
      <c r="U616">
        <v>0</v>
      </c>
      <c r="V616">
        <v>0</v>
      </c>
      <c r="W616">
        <v>0</v>
      </c>
      <c r="X616">
        <v>0</v>
      </c>
      <c r="Y616">
        <v>0</v>
      </c>
      <c r="Z616">
        <v>0</v>
      </c>
      <c r="AA616">
        <v>0</v>
      </c>
      <c r="AB616">
        <v>0</v>
      </c>
      <c r="AC616">
        <v>1</v>
      </c>
      <c r="AD616">
        <v>0</v>
      </c>
      <c r="AE616">
        <v>2</v>
      </c>
      <c r="AF616">
        <v>0</v>
      </c>
      <c r="AG616" t="s">
        <v>824</v>
      </c>
      <c r="AH616">
        <v>0</v>
      </c>
      <c r="AJ616">
        <v>0</v>
      </c>
      <c r="AL616">
        <v>0</v>
      </c>
      <c r="AM616">
        <v>3</v>
      </c>
      <c r="AN616" s="11">
        <v>100</v>
      </c>
      <c r="AO616" s="11">
        <v>92</v>
      </c>
      <c r="AP616" s="11">
        <v>0</v>
      </c>
      <c r="AQ616" s="11">
        <v>6</v>
      </c>
      <c r="AR616" s="11">
        <v>2</v>
      </c>
      <c r="AS616" s="11">
        <v>0</v>
      </c>
      <c r="AT616" s="11">
        <v>0</v>
      </c>
      <c r="AU616" s="11">
        <v>0</v>
      </c>
      <c r="AV616" s="11">
        <v>0</v>
      </c>
      <c r="AW616" s="11">
        <v>0</v>
      </c>
      <c r="AX616" s="11">
        <v>0</v>
      </c>
      <c r="AY616" s="11">
        <v>0</v>
      </c>
      <c r="AZ616" s="11">
        <v>0</v>
      </c>
      <c r="BA616" s="11">
        <v>0</v>
      </c>
      <c r="BB616">
        <v>0</v>
      </c>
      <c r="BC616" s="11" t="s">
        <v>824</v>
      </c>
      <c r="BD616">
        <v>0</v>
      </c>
      <c r="BE616" t="s">
        <v>824</v>
      </c>
      <c r="BF616">
        <v>6</v>
      </c>
      <c r="BG616">
        <v>0</v>
      </c>
      <c r="BH616">
        <v>0</v>
      </c>
      <c r="BI616">
        <v>0</v>
      </c>
      <c r="BJ616" t="s">
        <v>748</v>
      </c>
      <c r="BL616" t="s">
        <v>588</v>
      </c>
    </row>
    <row r="617" spans="1:64" x14ac:dyDescent="0.25">
      <c r="A617">
        <v>2025</v>
      </c>
      <c r="B617">
        <v>109</v>
      </c>
      <c r="C617" t="s">
        <v>59</v>
      </c>
      <c r="D617" s="11">
        <v>54106</v>
      </c>
      <c r="E617" t="s">
        <v>257</v>
      </c>
      <c r="F617" t="s">
        <v>816</v>
      </c>
      <c r="G617" t="s">
        <v>232</v>
      </c>
      <c r="H617" t="s">
        <v>823</v>
      </c>
      <c r="I617" t="s">
        <v>736</v>
      </c>
      <c r="J617">
        <v>2014</v>
      </c>
      <c r="K617">
        <v>11</v>
      </c>
      <c r="L617" t="s">
        <v>740</v>
      </c>
      <c r="M617" t="s">
        <v>743</v>
      </c>
      <c r="N617" t="s">
        <v>746</v>
      </c>
      <c r="O617" s="2">
        <v>170000</v>
      </c>
      <c r="P617" s="2">
        <v>170000</v>
      </c>
      <c r="Q617">
        <v>160000</v>
      </c>
      <c r="R617" s="3">
        <v>0.94117647058823528</v>
      </c>
      <c r="S617">
        <v>100</v>
      </c>
      <c r="T617">
        <v>95</v>
      </c>
      <c r="U617">
        <v>0</v>
      </c>
      <c r="V617">
        <v>0</v>
      </c>
      <c r="W617">
        <v>0</v>
      </c>
      <c r="X617">
        <v>0</v>
      </c>
      <c r="Y617">
        <v>0</v>
      </c>
      <c r="Z617">
        <v>0</v>
      </c>
      <c r="AA617">
        <v>0</v>
      </c>
      <c r="AB617">
        <v>0</v>
      </c>
      <c r="AC617">
        <v>0</v>
      </c>
      <c r="AD617">
        <v>0</v>
      </c>
      <c r="AE617">
        <v>0</v>
      </c>
      <c r="AF617">
        <v>5</v>
      </c>
      <c r="AG617" t="s">
        <v>834</v>
      </c>
      <c r="AH617">
        <v>0</v>
      </c>
      <c r="AJ617">
        <v>0</v>
      </c>
      <c r="AL617">
        <v>0</v>
      </c>
      <c r="AM617">
        <v>5</v>
      </c>
      <c r="AN617" s="11">
        <v>100</v>
      </c>
      <c r="AO617" s="11">
        <v>15</v>
      </c>
      <c r="AP617" s="11">
        <v>0</v>
      </c>
      <c r="AQ617" s="11">
        <v>0</v>
      </c>
      <c r="AR617" s="11">
        <v>0</v>
      </c>
      <c r="AS617" s="11">
        <v>0</v>
      </c>
      <c r="AT617" s="11">
        <v>0</v>
      </c>
      <c r="AU617" s="11">
        <v>0</v>
      </c>
      <c r="AV617" s="11">
        <v>0</v>
      </c>
      <c r="AW617" s="11">
        <v>85</v>
      </c>
      <c r="AX617" s="11">
        <v>0</v>
      </c>
      <c r="AY617" s="11">
        <v>0</v>
      </c>
      <c r="AZ617" s="11">
        <v>0</v>
      </c>
      <c r="BA617" s="11">
        <v>0</v>
      </c>
      <c r="BB617">
        <v>0</v>
      </c>
      <c r="BC617" s="11" t="s">
        <v>824</v>
      </c>
      <c r="BD617">
        <v>0</v>
      </c>
      <c r="BE617" t="s">
        <v>824</v>
      </c>
      <c r="BF617">
        <v>0</v>
      </c>
      <c r="BG617">
        <v>0</v>
      </c>
      <c r="BH617">
        <v>85</v>
      </c>
      <c r="BI617">
        <v>0</v>
      </c>
      <c r="BJ617" t="s">
        <v>748</v>
      </c>
      <c r="BL617" t="s">
        <v>588</v>
      </c>
    </row>
    <row r="618" spans="1:64" x14ac:dyDescent="0.25">
      <c r="A618">
        <v>2025</v>
      </c>
      <c r="B618">
        <v>119</v>
      </c>
      <c r="C618" t="s">
        <v>32</v>
      </c>
      <c r="D618" s="11">
        <v>95627</v>
      </c>
      <c r="E618" t="s">
        <v>253</v>
      </c>
      <c r="F618" t="s">
        <v>818</v>
      </c>
      <c r="G618" t="s">
        <v>230</v>
      </c>
      <c r="H618" t="s">
        <v>823</v>
      </c>
      <c r="I618" t="s">
        <v>736</v>
      </c>
      <c r="J618">
        <v>2011</v>
      </c>
      <c r="K618">
        <v>14</v>
      </c>
      <c r="L618" t="s">
        <v>740</v>
      </c>
      <c r="M618" t="s">
        <v>743</v>
      </c>
      <c r="N618" t="s">
        <v>744</v>
      </c>
      <c r="O618" s="2">
        <v>1583000</v>
      </c>
      <c r="P618" s="2">
        <v>1523000</v>
      </c>
      <c r="Q618">
        <v>1600000</v>
      </c>
      <c r="R618" s="3">
        <v>1.010739102969046</v>
      </c>
      <c r="S618">
        <v>100</v>
      </c>
      <c r="T618">
        <v>70</v>
      </c>
      <c r="U618">
        <v>0</v>
      </c>
      <c r="V618">
        <v>5</v>
      </c>
      <c r="W618">
        <v>0</v>
      </c>
      <c r="X618">
        <v>0</v>
      </c>
      <c r="Y618">
        <v>8</v>
      </c>
      <c r="Z618">
        <v>5</v>
      </c>
      <c r="AA618">
        <v>0</v>
      </c>
      <c r="AB618">
        <v>0</v>
      </c>
      <c r="AC618">
        <v>12</v>
      </c>
      <c r="AD618">
        <v>0</v>
      </c>
      <c r="AE618">
        <v>0</v>
      </c>
      <c r="AF618">
        <v>0</v>
      </c>
      <c r="AG618" t="s">
        <v>824</v>
      </c>
      <c r="AH618">
        <v>0</v>
      </c>
      <c r="AJ618">
        <v>0</v>
      </c>
      <c r="AL618">
        <v>5</v>
      </c>
      <c r="AM618">
        <v>17</v>
      </c>
      <c r="AN618" s="11">
        <v>100</v>
      </c>
      <c r="AO618" s="11">
        <v>0</v>
      </c>
      <c r="AP618" s="11">
        <v>0</v>
      </c>
      <c r="AQ618" s="11">
        <v>10</v>
      </c>
      <c r="AR618" s="11">
        <v>65</v>
      </c>
      <c r="AS618" s="11">
        <v>0</v>
      </c>
      <c r="AT618" s="11">
        <v>10</v>
      </c>
      <c r="AU618" s="11">
        <v>0</v>
      </c>
      <c r="AV618" s="11">
        <v>0</v>
      </c>
      <c r="AW618" s="11">
        <v>5</v>
      </c>
      <c r="AX618" s="11">
        <v>5</v>
      </c>
      <c r="AY618" s="11">
        <v>0</v>
      </c>
      <c r="AZ618" s="11">
        <v>0</v>
      </c>
      <c r="BA618" s="11">
        <v>5</v>
      </c>
      <c r="BB618">
        <v>0</v>
      </c>
      <c r="BC618" s="11" t="s">
        <v>824</v>
      </c>
      <c r="BD618">
        <v>0</v>
      </c>
      <c r="BE618" t="s">
        <v>824</v>
      </c>
      <c r="BF618">
        <v>10</v>
      </c>
      <c r="BG618">
        <v>10</v>
      </c>
      <c r="BH618">
        <v>15</v>
      </c>
      <c r="BI618">
        <v>0</v>
      </c>
      <c r="BJ618" t="s">
        <v>748</v>
      </c>
      <c r="BL618" t="s">
        <v>588</v>
      </c>
    </row>
    <row r="619" spans="1:64" x14ac:dyDescent="0.25">
      <c r="A619">
        <v>2025</v>
      </c>
      <c r="B619">
        <v>191</v>
      </c>
      <c r="C619" t="s">
        <v>42</v>
      </c>
      <c r="D619" s="11">
        <v>15201</v>
      </c>
      <c r="E619" t="s">
        <v>261</v>
      </c>
      <c r="F619" t="s">
        <v>817</v>
      </c>
      <c r="G619" t="s">
        <v>230</v>
      </c>
      <c r="H619" t="s">
        <v>823</v>
      </c>
      <c r="I619" t="s">
        <v>736</v>
      </c>
      <c r="J619">
        <v>2014</v>
      </c>
      <c r="K619">
        <v>11</v>
      </c>
      <c r="L619" t="s">
        <v>740</v>
      </c>
      <c r="M619" t="s">
        <v>743</v>
      </c>
      <c r="N619" t="s">
        <v>744</v>
      </c>
      <c r="O619" s="2">
        <v>7000000</v>
      </c>
      <c r="P619" s="2">
        <v>7000000</v>
      </c>
      <c r="Q619">
        <v>6739000</v>
      </c>
      <c r="R619" s="3">
        <v>0.96271428571428574</v>
      </c>
      <c r="S619">
        <v>100</v>
      </c>
      <c r="T619">
        <v>30</v>
      </c>
      <c r="U619">
        <v>2</v>
      </c>
      <c r="V619">
        <v>0</v>
      </c>
      <c r="W619">
        <v>0</v>
      </c>
      <c r="X619">
        <v>20</v>
      </c>
      <c r="Y619">
        <v>10</v>
      </c>
      <c r="Z619">
        <v>4</v>
      </c>
      <c r="AA619">
        <v>12</v>
      </c>
      <c r="AB619">
        <v>8</v>
      </c>
      <c r="AC619">
        <v>14</v>
      </c>
      <c r="AD619">
        <v>0</v>
      </c>
      <c r="AE619">
        <v>0</v>
      </c>
      <c r="AF619">
        <v>0</v>
      </c>
      <c r="AG619" t="s">
        <v>824</v>
      </c>
      <c r="AH619">
        <v>0</v>
      </c>
      <c r="AJ619">
        <v>0</v>
      </c>
      <c r="AL619">
        <v>0</v>
      </c>
      <c r="AM619">
        <v>38</v>
      </c>
      <c r="AN619" s="11">
        <v>100</v>
      </c>
      <c r="AO619" s="11">
        <v>0</v>
      </c>
      <c r="AP619" s="11">
        <v>70</v>
      </c>
      <c r="AQ619" s="11">
        <v>12</v>
      </c>
      <c r="AR619" s="11">
        <v>7</v>
      </c>
      <c r="AS619" s="11">
        <v>0</v>
      </c>
      <c r="AT619" s="11">
        <v>3</v>
      </c>
      <c r="AU619" s="11">
        <v>2</v>
      </c>
      <c r="AV619" s="11">
        <v>0</v>
      </c>
      <c r="AW619" s="11">
        <v>0</v>
      </c>
      <c r="AX619" s="11">
        <v>3</v>
      </c>
      <c r="AY619" s="11">
        <v>0</v>
      </c>
      <c r="AZ619" s="11">
        <v>0</v>
      </c>
      <c r="BA619" s="11">
        <v>3</v>
      </c>
      <c r="BB619">
        <v>0</v>
      </c>
      <c r="BC619" s="11" t="s">
        <v>824</v>
      </c>
      <c r="BD619">
        <v>0</v>
      </c>
      <c r="BE619" t="s">
        <v>824</v>
      </c>
      <c r="BF619">
        <v>82</v>
      </c>
      <c r="BG619">
        <v>3</v>
      </c>
      <c r="BH619">
        <v>6</v>
      </c>
      <c r="BI619">
        <v>0</v>
      </c>
      <c r="BJ619" t="s">
        <v>748</v>
      </c>
      <c r="BL619" t="s">
        <v>588</v>
      </c>
    </row>
    <row r="620" spans="1:64" x14ac:dyDescent="0.25">
      <c r="A620">
        <v>2025</v>
      </c>
      <c r="B620">
        <v>200</v>
      </c>
      <c r="C620" t="s">
        <v>61</v>
      </c>
      <c r="D620" s="11">
        <v>31804</v>
      </c>
      <c r="E620" t="s">
        <v>260</v>
      </c>
      <c r="F620" t="s">
        <v>819</v>
      </c>
      <c r="G620" t="s">
        <v>227</v>
      </c>
      <c r="H620" t="s">
        <v>823</v>
      </c>
      <c r="I620" t="s">
        <v>733</v>
      </c>
      <c r="J620">
        <v>1966</v>
      </c>
      <c r="K620">
        <v>59</v>
      </c>
      <c r="L620" t="s">
        <v>742</v>
      </c>
      <c r="M620" t="s">
        <v>743</v>
      </c>
      <c r="N620" t="s">
        <v>744</v>
      </c>
      <c r="Q620"/>
      <c r="S620">
        <v>100</v>
      </c>
      <c r="T620">
        <v>100</v>
      </c>
      <c r="U620">
        <v>0</v>
      </c>
      <c r="V620">
        <v>0</v>
      </c>
      <c r="W620">
        <v>0</v>
      </c>
      <c r="X620">
        <v>0</v>
      </c>
      <c r="Y620">
        <v>0</v>
      </c>
      <c r="Z620">
        <v>0</v>
      </c>
      <c r="AA620">
        <v>0</v>
      </c>
      <c r="AB620">
        <v>0</v>
      </c>
      <c r="AC620">
        <v>0</v>
      </c>
      <c r="AD620">
        <v>0</v>
      </c>
      <c r="AE620">
        <v>0</v>
      </c>
      <c r="AF620">
        <v>0</v>
      </c>
      <c r="AG620" t="s">
        <v>824</v>
      </c>
      <c r="AH620">
        <v>0</v>
      </c>
      <c r="AJ620">
        <v>0</v>
      </c>
      <c r="AL620">
        <v>0</v>
      </c>
      <c r="AM620">
        <v>0</v>
      </c>
      <c r="AN620" s="11">
        <v>100</v>
      </c>
      <c r="AO620" s="11">
        <v>3</v>
      </c>
      <c r="AP620" s="11">
        <v>0</v>
      </c>
      <c r="AQ620" s="11">
        <v>3</v>
      </c>
      <c r="AR620" s="11">
        <v>30</v>
      </c>
      <c r="AS620" s="11">
        <v>0</v>
      </c>
      <c r="AT620" s="11">
        <v>51</v>
      </c>
      <c r="AU620" s="11">
        <v>3</v>
      </c>
      <c r="AV620" s="11">
        <v>5</v>
      </c>
      <c r="AW620" s="11">
        <v>5</v>
      </c>
      <c r="AX620" s="11">
        <v>0</v>
      </c>
      <c r="AY620" s="11">
        <v>0</v>
      </c>
      <c r="AZ620" s="11">
        <v>0</v>
      </c>
      <c r="BA620" s="11">
        <v>0</v>
      </c>
      <c r="BB620">
        <v>0</v>
      </c>
      <c r="BC620" s="11" t="s">
        <v>824</v>
      </c>
      <c r="BD620">
        <v>0</v>
      </c>
      <c r="BE620" t="s">
        <v>824</v>
      </c>
      <c r="BF620">
        <v>3</v>
      </c>
      <c r="BG620">
        <v>51</v>
      </c>
      <c r="BH620">
        <v>10</v>
      </c>
      <c r="BI620">
        <v>0</v>
      </c>
      <c r="BJ620" t="s">
        <v>747</v>
      </c>
      <c r="BK620" s="4">
        <v>50</v>
      </c>
      <c r="BL620" t="s">
        <v>587</v>
      </c>
    </row>
    <row r="621" spans="1:64" x14ac:dyDescent="0.25">
      <c r="A621">
        <v>2025</v>
      </c>
      <c r="B621">
        <v>187</v>
      </c>
      <c r="C621" t="s">
        <v>40</v>
      </c>
      <c r="D621" s="11">
        <v>48197</v>
      </c>
      <c r="E621" t="s">
        <v>257</v>
      </c>
      <c r="F621" t="s">
        <v>816</v>
      </c>
      <c r="G621" t="s">
        <v>224</v>
      </c>
      <c r="H621" t="s">
        <v>823</v>
      </c>
      <c r="I621" t="s">
        <v>224</v>
      </c>
      <c r="J621">
        <v>2014</v>
      </c>
      <c r="K621">
        <v>11</v>
      </c>
      <c r="L621" t="s">
        <v>740</v>
      </c>
      <c r="M621" t="s">
        <v>743</v>
      </c>
      <c r="N621" t="s">
        <v>745</v>
      </c>
      <c r="Q621"/>
      <c r="S621">
        <v>100</v>
      </c>
      <c r="T621">
        <v>0</v>
      </c>
      <c r="U621">
        <v>100</v>
      </c>
      <c r="V621">
        <v>0</v>
      </c>
      <c r="W621">
        <v>0</v>
      </c>
      <c r="X621">
        <v>0</v>
      </c>
      <c r="Y621">
        <v>0</v>
      </c>
      <c r="Z621">
        <v>0</v>
      </c>
      <c r="AA621">
        <v>0</v>
      </c>
      <c r="AB621">
        <v>0</v>
      </c>
      <c r="AC621">
        <v>0</v>
      </c>
      <c r="AD621">
        <v>0</v>
      </c>
      <c r="AE621">
        <v>0</v>
      </c>
      <c r="AF621">
        <v>0</v>
      </c>
      <c r="AG621" t="s">
        <v>824</v>
      </c>
      <c r="AH621">
        <v>0</v>
      </c>
      <c r="AJ621">
        <v>0</v>
      </c>
      <c r="AL621">
        <v>0</v>
      </c>
      <c r="AM621">
        <v>0</v>
      </c>
      <c r="AN621" s="11">
        <v>100</v>
      </c>
      <c r="AO621" s="11">
        <v>100</v>
      </c>
      <c r="AP621" s="11">
        <v>0</v>
      </c>
      <c r="AQ621" s="11">
        <v>0</v>
      </c>
      <c r="AR621" s="11">
        <v>0</v>
      </c>
      <c r="AS621" s="11">
        <v>0</v>
      </c>
      <c r="AT621" s="11">
        <v>0</v>
      </c>
      <c r="AU621" s="11">
        <v>0</v>
      </c>
      <c r="AV621" s="11">
        <v>0</v>
      </c>
      <c r="AW621" s="11">
        <v>0</v>
      </c>
      <c r="AX621" s="11">
        <v>0</v>
      </c>
      <c r="AY621" s="11">
        <v>0</v>
      </c>
      <c r="AZ621" s="11">
        <v>0</v>
      </c>
      <c r="BA621" s="11">
        <v>0</v>
      </c>
      <c r="BB621">
        <v>0</v>
      </c>
      <c r="BC621" s="11" t="s">
        <v>824</v>
      </c>
      <c r="BD621">
        <v>0</v>
      </c>
      <c r="BE621" t="s">
        <v>824</v>
      </c>
      <c r="BF621">
        <v>0</v>
      </c>
      <c r="BG621">
        <v>0</v>
      </c>
      <c r="BH621">
        <v>0</v>
      </c>
      <c r="BI621">
        <v>0</v>
      </c>
      <c r="BJ621" t="s">
        <v>747</v>
      </c>
      <c r="BK621" s="4">
        <v>500</v>
      </c>
      <c r="BL621" t="s">
        <v>587</v>
      </c>
    </row>
    <row r="622" spans="1:64" x14ac:dyDescent="0.25">
      <c r="A622">
        <v>2025</v>
      </c>
      <c r="B622">
        <v>201</v>
      </c>
      <c r="C622" t="s">
        <v>30</v>
      </c>
      <c r="D622" s="11">
        <v>59802</v>
      </c>
      <c r="E622" t="s">
        <v>254</v>
      </c>
      <c r="F622" t="s">
        <v>818</v>
      </c>
      <c r="G622" t="s">
        <v>227</v>
      </c>
      <c r="H622" t="s">
        <v>823</v>
      </c>
      <c r="I622" t="s">
        <v>733</v>
      </c>
      <c r="J622">
        <v>2003</v>
      </c>
      <c r="K622">
        <v>22</v>
      </c>
      <c r="L622" t="s">
        <v>742</v>
      </c>
      <c r="M622" t="s">
        <v>743</v>
      </c>
      <c r="N622" t="s">
        <v>744</v>
      </c>
      <c r="O622" s="2">
        <v>6766581</v>
      </c>
      <c r="P622" s="2">
        <v>6357130</v>
      </c>
      <c r="Q622">
        <v>6797230</v>
      </c>
      <c r="R622" s="3">
        <v>1.0045294662104836</v>
      </c>
      <c r="S622">
        <v>100</v>
      </c>
      <c r="T622">
        <v>35</v>
      </c>
      <c r="U622">
        <v>3</v>
      </c>
      <c r="V622">
        <v>11</v>
      </c>
      <c r="W622">
        <v>0</v>
      </c>
      <c r="X622">
        <v>25</v>
      </c>
      <c r="Y622">
        <v>12</v>
      </c>
      <c r="Z622">
        <v>2</v>
      </c>
      <c r="AA622">
        <v>0</v>
      </c>
      <c r="AB622">
        <v>1</v>
      </c>
      <c r="AC622">
        <v>8</v>
      </c>
      <c r="AD622">
        <v>0</v>
      </c>
      <c r="AE622">
        <v>3</v>
      </c>
      <c r="AF622">
        <v>0</v>
      </c>
      <c r="AG622" t="s">
        <v>824</v>
      </c>
      <c r="AH622">
        <v>0</v>
      </c>
      <c r="AJ622">
        <v>0</v>
      </c>
      <c r="AL622">
        <v>11</v>
      </c>
      <c r="AM622">
        <v>14</v>
      </c>
      <c r="AN622" s="11">
        <v>100</v>
      </c>
      <c r="AO622" s="11">
        <v>6</v>
      </c>
      <c r="AP622" s="11">
        <v>20</v>
      </c>
      <c r="AQ622" s="11">
        <v>26</v>
      </c>
      <c r="AR622" s="11">
        <v>26</v>
      </c>
      <c r="AS622" s="11">
        <v>3</v>
      </c>
      <c r="AT622" s="11">
        <v>0</v>
      </c>
      <c r="AU622" s="11">
        <v>0</v>
      </c>
      <c r="AV622" s="11">
        <v>0</v>
      </c>
      <c r="AW622" s="11">
        <v>4</v>
      </c>
      <c r="AX622" s="11">
        <v>2</v>
      </c>
      <c r="AY622" s="11">
        <v>2</v>
      </c>
      <c r="AZ622" s="11">
        <v>0</v>
      </c>
      <c r="BA622" s="11">
        <v>5</v>
      </c>
      <c r="BB622">
        <v>6</v>
      </c>
      <c r="BC622" s="11" t="s">
        <v>837</v>
      </c>
      <c r="BD622">
        <v>0</v>
      </c>
      <c r="BE622" t="s">
        <v>824</v>
      </c>
      <c r="BF622">
        <v>46</v>
      </c>
      <c r="BG622">
        <v>3</v>
      </c>
      <c r="BH622">
        <v>13</v>
      </c>
      <c r="BI622">
        <v>6</v>
      </c>
      <c r="BJ622" t="s">
        <v>747</v>
      </c>
      <c r="BK622" s="4">
        <v>6300</v>
      </c>
      <c r="BL622" t="s">
        <v>587</v>
      </c>
    </row>
    <row r="623" spans="1:64" x14ac:dyDescent="0.25">
      <c r="A623">
        <v>2025</v>
      </c>
      <c r="B623">
        <v>105</v>
      </c>
      <c r="C623" t="s">
        <v>55</v>
      </c>
      <c r="D623" s="11">
        <v>97701</v>
      </c>
      <c r="E623" t="s">
        <v>253</v>
      </c>
      <c r="F623" t="s">
        <v>818</v>
      </c>
      <c r="G623" t="s">
        <v>230</v>
      </c>
      <c r="H623" t="s">
        <v>823</v>
      </c>
      <c r="I623" t="s">
        <v>736</v>
      </c>
      <c r="J623">
        <v>2010</v>
      </c>
      <c r="K623">
        <v>15</v>
      </c>
      <c r="L623" t="s">
        <v>740</v>
      </c>
      <c r="M623" t="s">
        <v>743</v>
      </c>
      <c r="N623" t="s">
        <v>746</v>
      </c>
      <c r="O623" s="2">
        <v>540000</v>
      </c>
      <c r="P623" s="2">
        <v>440000</v>
      </c>
      <c r="Q623">
        <v>530000</v>
      </c>
      <c r="R623" s="3">
        <v>0.98148148148148151</v>
      </c>
      <c r="S623">
        <v>100</v>
      </c>
      <c r="T623">
        <v>30</v>
      </c>
      <c r="U623">
        <v>10</v>
      </c>
      <c r="V623">
        <v>10</v>
      </c>
      <c r="W623">
        <v>3</v>
      </c>
      <c r="X623">
        <v>8</v>
      </c>
      <c r="Y623">
        <v>7</v>
      </c>
      <c r="Z623">
        <v>25</v>
      </c>
      <c r="AA623">
        <v>1</v>
      </c>
      <c r="AB623">
        <v>1</v>
      </c>
      <c r="AC623">
        <v>5</v>
      </c>
      <c r="AD623">
        <v>0</v>
      </c>
      <c r="AE623">
        <v>0</v>
      </c>
      <c r="AF623">
        <v>0</v>
      </c>
      <c r="AG623" t="s">
        <v>824</v>
      </c>
      <c r="AH623">
        <v>0</v>
      </c>
      <c r="AJ623">
        <v>0</v>
      </c>
      <c r="AL623">
        <v>13</v>
      </c>
      <c r="AM623">
        <v>32</v>
      </c>
      <c r="AN623" s="11">
        <v>100</v>
      </c>
      <c r="AO623" s="11">
        <v>52</v>
      </c>
      <c r="AP623" s="11">
        <v>0</v>
      </c>
      <c r="AQ623" s="11">
        <v>5</v>
      </c>
      <c r="AR623" s="11">
        <v>33</v>
      </c>
      <c r="AS623" s="11">
        <v>0</v>
      </c>
      <c r="AT623" s="11">
        <v>8</v>
      </c>
      <c r="AU623" s="11">
        <v>0</v>
      </c>
      <c r="AV623" s="11">
        <v>0</v>
      </c>
      <c r="AW623" s="11">
        <v>1</v>
      </c>
      <c r="AX623" s="11">
        <v>1</v>
      </c>
      <c r="AY623" s="11">
        <v>0</v>
      </c>
      <c r="AZ623" s="11">
        <v>0</v>
      </c>
      <c r="BA623" s="11">
        <v>0</v>
      </c>
      <c r="BB623">
        <v>0</v>
      </c>
      <c r="BC623" s="11" t="s">
        <v>824</v>
      </c>
      <c r="BD623">
        <v>0</v>
      </c>
      <c r="BE623" t="s">
        <v>824</v>
      </c>
      <c r="BF623">
        <v>5</v>
      </c>
      <c r="BG623">
        <v>8</v>
      </c>
      <c r="BH623">
        <v>2</v>
      </c>
      <c r="BI623">
        <v>0</v>
      </c>
      <c r="BJ623" t="s">
        <v>748</v>
      </c>
      <c r="BL623" t="s">
        <v>587</v>
      </c>
    </row>
    <row r="624" spans="1:64" x14ac:dyDescent="0.25">
      <c r="A624">
        <v>2025</v>
      </c>
      <c r="B624">
        <v>157</v>
      </c>
      <c r="C624" t="s">
        <v>48</v>
      </c>
      <c r="D624" s="11">
        <v>52101</v>
      </c>
      <c r="E624" t="s">
        <v>255</v>
      </c>
      <c r="F624" t="s">
        <v>816</v>
      </c>
      <c r="G624" t="s">
        <v>224</v>
      </c>
      <c r="H624" t="s">
        <v>823</v>
      </c>
      <c r="I624" t="s">
        <v>224</v>
      </c>
      <c r="J624">
        <v>2012</v>
      </c>
      <c r="K624">
        <v>13</v>
      </c>
      <c r="L624" t="s">
        <v>740</v>
      </c>
      <c r="M624" t="s">
        <v>743</v>
      </c>
      <c r="N624" t="s">
        <v>744</v>
      </c>
      <c r="O624" s="2">
        <v>1399647.61</v>
      </c>
      <c r="P624" s="2">
        <v>1248689.4099999999</v>
      </c>
      <c r="Q624">
        <v>1293790</v>
      </c>
      <c r="R624" s="3">
        <v>0.92436838441070168</v>
      </c>
      <c r="S624">
        <v>100</v>
      </c>
      <c r="T624">
        <v>41</v>
      </c>
      <c r="U624">
        <v>1</v>
      </c>
      <c r="V624">
        <v>18</v>
      </c>
      <c r="W624">
        <v>0</v>
      </c>
      <c r="X624">
        <v>25</v>
      </c>
      <c r="Y624">
        <v>10</v>
      </c>
      <c r="Z624">
        <v>1</v>
      </c>
      <c r="AA624">
        <v>1</v>
      </c>
      <c r="AB624">
        <v>0</v>
      </c>
      <c r="AC624">
        <v>3</v>
      </c>
      <c r="AD624">
        <v>0</v>
      </c>
      <c r="AE624">
        <v>0</v>
      </c>
      <c r="AF624">
        <v>0</v>
      </c>
      <c r="AG624" t="s">
        <v>824</v>
      </c>
      <c r="AH624">
        <v>0</v>
      </c>
      <c r="AJ624">
        <v>0</v>
      </c>
      <c r="AL624">
        <v>18</v>
      </c>
      <c r="AM624">
        <v>5</v>
      </c>
      <c r="AN624" s="11">
        <v>100</v>
      </c>
      <c r="AO624" s="11">
        <v>7</v>
      </c>
      <c r="AP624" s="11">
        <v>0</v>
      </c>
      <c r="AQ624" s="11">
        <v>1</v>
      </c>
      <c r="AR624" s="11">
        <v>14</v>
      </c>
      <c r="AS624" s="11">
        <v>0</v>
      </c>
      <c r="AT624" s="11">
        <v>11</v>
      </c>
      <c r="AU624" s="11">
        <v>0</v>
      </c>
      <c r="AV624" s="11">
        <v>1</v>
      </c>
      <c r="AW624" s="11">
        <v>23</v>
      </c>
      <c r="AX624" s="11">
        <v>10</v>
      </c>
      <c r="AY624" s="11">
        <v>0</v>
      </c>
      <c r="AZ624" s="11">
        <v>0</v>
      </c>
      <c r="BA624" s="11">
        <v>24</v>
      </c>
      <c r="BB624">
        <v>6</v>
      </c>
      <c r="BC624" s="11" t="s">
        <v>838</v>
      </c>
      <c r="BD624">
        <v>3</v>
      </c>
      <c r="BE624" t="s">
        <v>839</v>
      </c>
      <c r="BF624">
        <v>1</v>
      </c>
      <c r="BG624">
        <v>11</v>
      </c>
      <c r="BH624">
        <v>58</v>
      </c>
      <c r="BI624">
        <v>9</v>
      </c>
      <c r="BJ624" t="s">
        <v>748</v>
      </c>
      <c r="BL624" t="s">
        <v>587</v>
      </c>
    </row>
    <row r="625" spans="1:64" x14ac:dyDescent="0.25">
      <c r="A625">
        <v>2025</v>
      </c>
      <c r="B625">
        <v>140</v>
      </c>
      <c r="C625" t="s">
        <v>21</v>
      </c>
      <c r="D625" s="11">
        <v>27703</v>
      </c>
      <c r="E625" t="s">
        <v>260</v>
      </c>
      <c r="F625" t="s">
        <v>819</v>
      </c>
      <c r="G625" t="s">
        <v>226</v>
      </c>
      <c r="H625" t="s">
        <v>823</v>
      </c>
      <c r="I625" t="s">
        <v>736</v>
      </c>
      <c r="J625">
        <v>2010</v>
      </c>
      <c r="K625">
        <v>15</v>
      </c>
      <c r="L625" t="s">
        <v>740</v>
      </c>
      <c r="M625" t="s">
        <v>743</v>
      </c>
      <c r="N625" t="s">
        <v>744</v>
      </c>
      <c r="O625" s="2">
        <v>3120239</v>
      </c>
      <c r="P625" s="2">
        <v>3114644</v>
      </c>
      <c r="Q625">
        <v>3015913</v>
      </c>
      <c r="R625" s="3">
        <v>0.9665647407137723</v>
      </c>
      <c r="S625">
        <v>100</v>
      </c>
      <c r="T625">
        <v>0</v>
      </c>
      <c r="U625">
        <v>0</v>
      </c>
      <c r="V625">
        <v>100</v>
      </c>
      <c r="W625">
        <v>0</v>
      </c>
      <c r="X625">
        <v>0</v>
      </c>
      <c r="Y625">
        <v>0</v>
      </c>
      <c r="Z625">
        <v>0</v>
      </c>
      <c r="AA625">
        <v>0</v>
      </c>
      <c r="AB625">
        <v>0</v>
      </c>
      <c r="AC625">
        <v>0</v>
      </c>
      <c r="AD625">
        <v>0</v>
      </c>
      <c r="AE625">
        <v>0</v>
      </c>
      <c r="AF625">
        <v>0</v>
      </c>
      <c r="AG625" t="s">
        <v>824</v>
      </c>
      <c r="AH625">
        <v>0</v>
      </c>
      <c r="AJ625">
        <v>0</v>
      </c>
      <c r="AL625">
        <v>100</v>
      </c>
      <c r="AM625">
        <v>0</v>
      </c>
      <c r="AN625" s="11">
        <v>99.999999999999986</v>
      </c>
      <c r="AO625" s="11">
        <v>2.2000000000000002</v>
      </c>
      <c r="AP625" s="11">
        <v>0</v>
      </c>
      <c r="AQ625" s="11">
        <v>35</v>
      </c>
      <c r="AR625" s="11">
        <v>43.8</v>
      </c>
      <c r="AS625" s="11">
        <v>0</v>
      </c>
      <c r="AT625" s="11">
        <v>3.1</v>
      </c>
      <c r="AU625" s="11">
        <v>0</v>
      </c>
      <c r="AV625" s="11">
        <v>0</v>
      </c>
      <c r="AW625" s="11">
        <v>6.7</v>
      </c>
      <c r="AX625" s="11">
        <v>3.1</v>
      </c>
      <c r="AY625" s="11">
        <v>0</v>
      </c>
      <c r="AZ625" s="11">
        <v>0.8</v>
      </c>
      <c r="BA625" s="11">
        <v>3.2</v>
      </c>
      <c r="BB625">
        <v>2.1</v>
      </c>
      <c r="BC625" s="11" t="s">
        <v>103</v>
      </c>
      <c r="BD625">
        <v>0</v>
      </c>
      <c r="BE625" t="s">
        <v>824</v>
      </c>
      <c r="BF625">
        <v>35</v>
      </c>
      <c r="BG625">
        <v>3.1</v>
      </c>
      <c r="BH625">
        <v>13.8</v>
      </c>
      <c r="BI625">
        <v>2.1</v>
      </c>
      <c r="BJ625" t="s">
        <v>748</v>
      </c>
      <c r="BL625" t="s">
        <v>587</v>
      </c>
    </row>
    <row r="626" spans="1:64" x14ac:dyDescent="0.25">
      <c r="A626">
        <v>2025</v>
      </c>
      <c r="B626">
        <v>186</v>
      </c>
      <c r="C626" t="s">
        <v>42</v>
      </c>
      <c r="D626" s="11">
        <v>19134</v>
      </c>
      <c r="E626" t="s">
        <v>261</v>
      </c>
      <c r="F626" t="s">
        <v>817</v>
      </c>
      <c r="G626" t="s">
        <v>224</v>
      </c>
      <c r="H626" t="s">
        <v>823</v>
      </c>
      <c r="I626" t="s">
        <v>224</v>
      </c>
      <c r="J626">
        <v>2008</v>
      </c>
      <c r="K626">
        <v>17</v>
      </c>
      <c r="L626" t="s">
        <v>741</v>
      </c>
      <c r="M626" t="s">
        <v>743</v>
      </c>
      <c r="N626" t="s">
        <v>744</v>
      </c>
      <c r="O626" s="2">
        <v>24916894</v>
      </c>
      <c r="P626" s="2">
        <v>19014755</v>
      </c>
      <c r="Q626">
        <v>21288733</v>
      </c>
      <c r="R626" s="3">
        <v>0.85438951580401634</v>
      </c>
      <c r="S626">
        <v>100</v>
      </c>
      <c r="T626">
        <v>70</v>
      </c>
      <c r="U626">
        <v>0</v>
      </c>
      <c r="V626">
        <v>15</v>
      </c>
      <c r="W626">
        <v>0</v>
      </c>
      <c r="X626">
        <v>5</v>
      </c>
      <c r="Y626">
        <v>5</v>
      </c>
      <c r="Z626">
        <v>5</v>
      </c>
      <c r="AA626">
        <v>0</v>
      </c>
      <c r="AB626">
        <v>0</v>
      </c>
      <c r="AC626">
        <v>0</v>
      </c>
      <c r="AD626">
        <v>0</v>
      </c>
      <c r="AE626">
        <v>0</v>
      </c>
      <c r="AF626">
        <v>0</v>
      </c>
      <c r="AG626" t="s">
        <v>824</v>
      </c>
      <c r="AH626">
        <v>0</v>
      </c>
      <c r="AJ626">
        <v>0</v>
      </c>
      <c r="AL626">
        <v>15</v>
      </c>
      <c r="AM626">
        <v>5</v>
      </c>
      <c r="AN626" s="11">
        <v>100.00000000000001</v>
      </c>
      <c r="AO626" s="11">
        <v>0</v>
      </c>
      <c r="AP626" s="11">
        <v>0</v>
      </c>
      <c r="AQ626" s="11">
        <v>3.7</v>
      </c>
      <c r="AR626" s="11">
        <v>3.2</v>
      </c>
      <c r="AS626" s="11">
        <v>1</v>
      </c>
      <c r="AT626" s="11">
        <v>0</v>
      </c>
      <c r="AU626" s="11">
        <v>0</v>
      </c>
      <c r="AV626" s="11">
        <v>1.8</v>
      </c>
      <c r="AW626" s="11">
        <v>19.600000000000001</v>
      </c>
      <c r="AX626" s="11">
        <v>8.8000000000000007</v>
      </c>
      <c r="AY626" s="11">
        <v>7</v>
      </c>
      <c r="AZ626" s="11">
        <v>0</v>
      </c>
      <c r="BA626" s="11">
        <v>0</v>
      </c>
      <c r="BB626">
        <v>4.7</v>
      </c>
      <c r="BC626" s="11" t="s">
        <v>842</v>
      </c>
      <c r="BD626">
        <v>50.2</v>
      </c>
      <c r="BE626" t="s">
        <v>732</v>
      </c>
      <c r="BF626">
        <v>3.7</v>
      </c>
      <c r="BG626">
        <v>1</v>
      </c>
      <c r="BH626">
        <v>37.200000000000003</v>
      </c>
      <c r="BI626">
        <v>54.900000000000006</v>
      </c>
      <c r="BJ626" t="s">
        <v>748</v>
      </c>
      <c r="BL626" t="s">
        <v>587</v>
      </c>
    </row>
    <row r="627" spans="1:64" x14ac:dyDescent="0.25">
      <c r="A627">
        <v>2025</v>
      </c>
      <c r="B627">
        <v>197</v>
      </c>
      <c r="C627" t="s">
        <v>32</v>
      </c>
      <c r="D627" s="11">
        <v>94124</v>
      </c>
      <c r="E627" t="s">
        <v>253</v>
      </c>
      <c r="F627" t="s">
        <v>818</v>
      </c>
      <c r="G627" t="s">
        <v>225</v>
      </c>
      <c r="H627" t="s">
        <v>823</v>
      </c>
      <c r="I627" t="s">
        <v>736</v>
      </c>
      <c r="J627">
        <v>1974</v>
      </c>
      <c r="K627">
        <v>51</v>
      </c>
      <c r="L627" t="s">
        <v>742</v>
      </c>
      <c r="M627" t="s">
        <v>743</v>
      </c>
      <c r="N627" t="s">
        <v>744</v>
      </c>
      <c r="O627" s="2">
        <v>42621039</v>
      </c>
      <c r="P627" s="2">
        <v>41213789</v>
      </c>
      <c r="Q627">
        <v>42586345</v>
      </c>
      <c r="R627" s="3">
        <v>0.99918598887277243</v>
      </c>
      <c r="S627">
        <v>100</v>
      </c>
      <c r="T627">
        <v>97</v>
      </c>
      <c r="U627">
        <v>0</v>
      </c>
      <c r="V627">
        <v>0</v>
      </c>
      <c r="W627">
        <v>0</v>
      </c>
      <c r="X627">
        <v>0</v>
      </c>
      <c r="Y627">
        <v>0</v>
      </c>
      <c r="Z627">
        <v>0</v>
      </c>
      <c r="AA627">
        <v>0</v>
      </c>
      <c r="AB627">
        <v>0</v>
      </c>
      <c r="AC627">
        <v>0</v>
      </c>
      <c r="AD627">
        <v>0</v>
      </c>
      <c r="AE627">
        <v>0</v>
      </c>
      <c r="AF627">
        <v>3</v>
      </c>
      <c r="AG627" t="s">
        <v>843</v>
      </c>
      <c r="AH627">
        <v>0</v>
      </c>
      <c r="AJ627">
        <v>0</v>
      </c>
      <c r="AL627">
        <v>0</v>
      </c>
      <c r="AM627">
        <v>3</v>
      </c>
      <c r="AN627" s="11">
        <v>100</v>
      </c>
      <c r="AO627" s="11">
        <v>0</v>
      </c>
      <c r="AP627" s="11">
        <v>64</v>
      </c>
      <c r="AQ627" s="11">
        <v>0</v>
      </c>
      <c r="AR627" s="11">
        <v>14</v>
      </c>
      <c r="AS627" s="11">
        <v>1</v>
      </c>
      <c r="AT627" s="11">
        <v>10</v>
      </c>
      <c r="AU627" s="11">
        <v>3</v>
      </c>
      <c r="AV627" s="11">
        <v>0</v>
      </c>
      <c r="AW627" s="11">
        <v>5</v>
      </c>
      <c r="AX627" s="11">
        <v>0</v>
      </c>
      <c r="AY627" s="11">
        <v>0</v>
      </c>
      <c r="AZ627" s="11">
        <v>0</v>
      </c>
      <c r="BA627" s="11">
        <v>0</v>
      </c>
      <c r="BB627">
        <v>3</v>
      </c>
      <c r="BC627" s="11" t="s">
        <v>844</v>
      </c>
      <c r="BD627">
        <v>0</v>
      </c>
      <c r="BE627" t="s">
        <v>824</v>
      </c>
      <c r="BF627">
        <v>64</v>
      </c>
      <c r="BG627">
        <v>11</v>
      </c>
      <c r="BH627">
        <v>5</v>
      </c>
      <c r="BI627">
        <v>3</v>
      </c>
      <c r="BJ627" t="s">
        <v>748</v>
      </c>
      <c r="BL627" t="s">
        <v>587</v>
      </c>
    </row>
    <row r="628" spans="1:64" x14ac:dyDescent="0.25">
      <c r="A628">
        <v>2025</v>
      </c>
      <c r="B628">
        <v>185</v>
      </c>
      <c r="C628" t="s">
        <v>40</v>
      </c>
      <c r="D628" s="11">
        <v>48118</v>
      </c>
      <c r="E628" t="s">
        <v>257</v>
      </c>
      <c r="F628" t="s">
        <v>816</v>
      </c>
      <c r="G628" t="s">
        <v>224</v>
      </c>
      <c r="H628" t="s">
        <v>823</v>
      </c>
      <c r="I628" t="s">
        <v>224</v>
      </c>
      <c r="J628">
        <v>1977</v>
      </c>
      <c r="K628">
        <v>48</v>
      </c>
      <c r="L628" t="s">
        <v>742</v>
      </c>
      <c r="M628" t="s">
        <v>743</v>
      </c>
      <c r="N628" t="s">
        <v>745</v>
      </c>
      <c r="Q628"/>
      <c r="S628">
        <v>100</v>
      </c>
      <c r="T628">
        <v>70</v>
      </c>
      <c r="U628">
        <v>2</v>
      </c>
      <c r="V628">
        <v>8</v>
      </c>
      <c r="W628">
        <v>0</v>
      </c>
      <c r="X628">
        <v>2</v>
      </c>
      <c r="Y628">
        <v>5</v>
      </c>
      <c r="Z628">
        <v>0.5</v>
      </c>
      <c r="AA628">
        <v>8</v>
      </c>
      <c r="AB628">
        <v>0.5</v>
      </c>
      <c r="AC628">
        <v>2</v>
      </c>
      <c r="AD628">
        <v>0</v>
      </c>
      <c r="AE628">
        <v>2</v>
      </c>
      <c r="AF628">
        <v>0</v>
      </c>
      <c r="AG628" t="s">
        <v>824</v>
      </c>
      <c r="AH628">
        <v>0</v>
      </c>
      <c r="AJ628">
        <v>0</v>
      </c>
      <c r="AL628">
        <v>8</v>
      </c>
      <c r="AM628">
        <v>13</v>
      </c>
      <c r="AN628" s="11">
        <v>100</v>
      </c>
      <c r="AO628" s="11">
        <v>100</v>
      </c>
      <c r="AP628" s="11">
        <v>0</v>
      </c>
      <c r="AQ628" s="11">
        <v>0</v>
      </c>
      <c r="AR628" s="11">
        <v>0</v>
      </c>
      <c r="AS628" s="11">
        <v>0</v>
      </c>
      <c r="AT628" s="11">
        <v>0</v>
      </c>
      <c r="AU628" s="11">
        <v>0</v>
      </c>
      <c r="AV628" s="11">
        <v>0</v>
      </c>
      <c r="AW628" s="11">
        <v>0</v>
      </c>
      <c r="AX628" s="11">
        <v>0</v>
      </c>
      <c r="AY628" s="11">
        <v>0</v>
      </c>
      <c r="AZ628" s="11">
        <v>0</v>
      </c>
      <c r="BA628" s="11">
        <v>0</v>
      </c>
      <c r="BB628">
        <v>0</v>
      </c>
      <c r="BC628" s="11" t="s">
        <v>824</v>
      </c>
      <c r="BD628">
        <v>0</v>
      </c>
      <c r="BE628" t="s">
        <v>824</v>
      </c>
      <c r="BF628">
        <v>0</v>
      </c>
      <c r="BG628">
        <v>0</v>
      </c>
      <c r="BH628">
        <v>0</v>
      </c>
      <c r="BI628">
        <v>0</v>
      </c>
      <c r="BJ628" t="s">
        <v>747</v>
      </c>
      <c r="BK628" s="4">
        <v>3925</v>
      </c>
      <c r="BL628" t="s">
        <v>586</v>
      </c>
    </row>
    <row r="629" spans="1:64" x14ac:dyDescent="0.25">
      <c r="A629">
        <v>2025</v>
      </c>
      <c r="B629">
        <v>169</v>
      </c>
      <c r="C629" t="s">
        <v>101</v>
      </c>
      <c r="D629" s="11">
        <v>1915</v>
      </c>
      <c r="E629" t="s">
        <v>258</v>
      </c>
      <c r="F629" t="s">
        <v>817</v>
      </c>
      <c r="G629" t="s">
        <v>224</v>
      </c>
      <c r="H629" t="s">
        <v>823</v>
      </c>
      <c r="I629" t="s">
        <v>224</v>
      </c>
      <c r="J629">
        <v>2013</v>
      </c>
      <c r="K629">
        <v>12</v>
      </c>
      <c r="L629" t="s">
        <v>740</v>
      </c>
      <c r="M629" t="s">
        <v>743</v>
      </c>
      <c r="N629" t="s">
        <v>746</v>
      </c>
      <c r="O629" s="2">
        <v>500000</v>
      </c>
      <c r="P629" s="2">
        <v>500000</v>
      </c>
      <c r="Q629"/>
      <c r="S629">
        <v>100</v>
      </c>
      <c r="T629">
        <v>97</v>
      </c>
      <c r="U629">
        <v>0</v>
      </c>
      <c r="V629">
        <v>0</v>
      </c>
      <c r="W629">
        <v>0</v>
      </c>
      <c r="X629">
        <v>0</v>
      </c>
      <c r="Y629">
        <v>0</v>
      </c>
      <c r="Z629">
        <v>0</v>
      </c>
      <c r="AA629">
        <v>0</v>
      </c>
      <c r="AB629">
        <v>0</v>
      </c>
      <c r="AC629">
        <v>3</v>
      </c>
      <c r="AD629">
        <v>0</v>
      </c>
      <c r="AE629">
        <v>0</v>
      </c>
      <c r="AF629">
        <v>0</v>
      </c>
      <c r="AG629" t="s">
        <v>824</v>
      </c>
      <c r="AH629">
        <v>0</v>
      </c>
      <c r="AJ629">
        <v>0</v>
      </c>
      <c r="AL629">
        <v>0</v>
      </c>
      <c r="AM629">
        <v>3</v>
      </c>
      <c r="AN629" s="11">
        <v>100</v>
      </c>
      <c r="AO629" s="11">
        <v>10</v>
      </c>
      <c r="AP629" s="11">
        <v>0</v>
      </c>
      <c r="AQ629" s="11">
        <v>0</v>
      </c>
      <c r="AR629" s="11">
        <v>10</v>
      </c>
      <c r="AS629" s="11">
        <v>0</v>
      </c>
      <c r="AT629" s="11">
        <v>0</v>
      </c>
      <c r="AU629" s="11">
        <v>0</v>
      </c>
      <c r="AV629" s="11">
        <v>0</v>
      </c>
      <c r="AW629" s="11">
        <v>15</v>
      </c>
      <c r="AX629" s="11">
        <v>5</v>
      </c>
      <c r="AY629" s="11">
        <v>0</v>
      </c>
      <c r="AZ629" s="11">
        <v>0</v>
      </c>
      <c r="BA629" s="11">
        <v>60</v>
      </c>
      <c r="BB629">
        <v>0</v>
      </c>
      <c r="BC629" s="11" t="s">
        <v>824</v>
      </c>
      <c r="BD629">
        <v>0</v>
      </c>
      <c r="BE629" t="s">
        <v>824</v>
      </c>
      <c r="BF629">
        <v>0</v>
      </c>
      <c r="BG629">
        <v>0</v>
      </c>
      <c r="BH629">
        <v>80</v>
      </c>
      <c r="BI629">
        <v>0</v>
      </c>
      <c r="BJ629" t="s">
        <v>747</v>
      </c>
      <c r="BK629" s="4">
        <v>4000</v>
      </c>
      <c r="BL629" t="s">
        <v>586</v>
      </c>
    </row>
    <row r="630" spans="1:64" x14ac:dyDescent="0.25">
      <c r="A630">
        <v>2025</v>
      </c>
      <c r="B630">
        <v>147</v>
      </c>
      <c r="C630" t="s">
        <v>29</v>
      </c>
      <c r="D630" s="11">
        <v>80004</v>
      </c>
      <c r="E630" t="s">
        <v>254</v>
      </c>
      <c r="F630" t="s">
        <v>818</v>
      </c>
      <c r="G630" t="s">
        <v>224</v>
      </c>
      <c r="H630" t="s">
        <v>823</v>
      </c>
      <c r="I630" t="s">
        <v>224</v>
      </c>
      <c r="J630">
        <v>2014</v>
      </c>
      <c r="K630">
        <v>11</v>
      </c>
      <c r="L630" t="s">
        <v>740</v>
      </c>
      <c r="M630" t="s">
        <v>743</v>
      </c>
      <c r="N630" t="s">
        <v>746</v>
      </c>
      <c r="O630" s="2">
        <v>400000</v>
      </c>
      <c r="P630" s="2">
        <v>340000</v>
      </c>
      <c r="Q630"/>
      <c r="S630">
        <v>100</v>
      </c>
      <c r="T630">
        <v>80</v>
      </c>
      <c r="U630">
        <v>0.01</v>
      </c>
      <c r="V630">
        <v>0</v>
      </c>
      <c r="W630">
        <v>0</v>
      </c>
      <c r="X630">
        <v>0</v>
      </c>
      <c r="Y630">
        <v>5</v>
      </c>
      <c r="Z630">
        <v>0</v>
      </c>
      <c r="AA630">
        <v>4.99</v>
      </c>
      <c r="AB630">
        <v>5</v>
      </c>
      <c r="AC630">
        <v>5</v>
      </c>
      <c r="AD630">
        <v>0</v>
      </c>
      <c r="AE630">
        <v>0</v>
      </c>
      <c r="AF630">
        <v>0</v>
      </c>
      <c r="AG630" t="s">
        <v>824</v>
      </c>
      <c r="AH630">
        <v>0</v>
      </c>
      <c r="AJ630">
        <v>0</v>
      </c>
      <c r="AL630">
        <v>0</v>
      </c>
      <c r="AM630">
        <v>14.99</v>
      </c>
      <c r="AN630" s="11">
        <v>100</v>
      </c>
      <c r="AO630" s="11">
        <v>95</v>
      </c>
      <c r="AP630" s="11">
        <v>0</v>
      </c>
      <c r="AQ630" s="11">
        <v>4.99</v>
      </c>
      <c r="AR630" s="11">
        <v>0</v>
      </c>
      <c r="AS630" s="11">
        <v>0</v>
      </c>
      <c r="AT630" s="11">
        <v>0.01</v>
      </c>
      <c r="AU630" s="11">
        <v>0</v>
      </c>
      <c r="AV630" s="11">
        <v>0</v>
      </c>
      <c r="AW630" s="11">
        <v>0</v>
      </c>
      <c r="AX630" s="11">
        <v>0</v>
      </c>
      <c r="AY630" s="11">
        <v>0</v>
      </c>
      <c r="AZ630" s="11">
        <v>0</v>
      </c>
      <c r="BA630" s="11">
        <v>0</v>
      </c>
      <c r="BB630">
        <v>0</v>
      </c>
      <c r="BC630" s="11" t="s">
        <v>824</v>
      </c>
      <c r="BD630">
        <v>0</v>
      </c>
      <c r="BF630">
        <v>4.99</v>
      </c>
      <c r="BG630">
        <v>0.01</v>
      </c>
      <c r="BH630">
        <v>0</v>
      </c>
      <c r="BI630">
        <v>0</v>
      </c>
      <c r="BJ630" t="s">
        <v>747</v>
      </c>
      <c r="BK630" s="4">
        <v>5000</v>
      </c>
      <c r="BL630" t="s">
        <v>586</v>
      </c>
    </row>
    <row r="631" spans="1:64" x14ac:dyDescent="0.25">
      <c r="A631">
        <v>2025</v>
      </c>
      <c r="B631">
        <v>164</v>
      </c>
      <c r="C631" t="s">
        <v>40</v>
      </c>
      <c r="D631" s="11">
        <v>49686</v>
      </c>
      <c r="E631" t="s">
        <v>257</v>
      </c>
      <c r="F631" t="s">
        <v>816</v>
      </c>
      <c r="G631" t="s">
        <v>224</v>
      </c>
      <c r="H631" t="s">
        <v>823</v>
      </c>
      <c r="I631" t="s">
        <v>224</v>
      </c>
      <c r="J631">
        <v>2014</v>
      </c>
      <c r="K631">
        <v>11</v>
      </c>
      <c r="L631" t="s">
        <v>740</v>
      </c>
      <c r="M631" t="s">
        <v>743</v>
      </c>
      <c r="N631" t="s">
        <v>746</v>
      </c>
      <c r="Q631"/>
      <c r="S631">
        <v>100</v>
      </c>
      <c r="T631">
        <v>99</v>
      </c>
      <c r="U631">
        <v>0</v>
      </c>
      <c r="V631">
        <v>1</v>
      </c>
      <c r="W631">
        <v>0</v>
      </c>
      <c r="X631">
        <v>0</v>
      </c>
      <c r="Y631">
        <v>0</v>
      </c>
      <c r="Z631">
        <v>0</v>
      </c>
      <c r="AA631">
        <v>0</v>
      </c>
      <c r="AB631">
        <v>0</v>
      </c>
      <c r="AC631">
        <v>0</v>
      </c>
      <c r="AD631">
        <v>0</v>
      </c>
      <c r="AE631">
        <v>0</v>
      </c>
      <c r="AF631">
        <v>0</v>
      </c>
      <c r="AG631" t="s">
        <v>824</v>
      </c>
      <c r="AH631">
        <v>0</v>
      </c>
      <c r="AJ631">
        <v>0</v>
      </c>
      <c r="AL631">
        <v>1</v>
      </c>
      <c r="AM631">
        <v>0</v>
      </c>
      <c r="AN631" s="11">
        <v>100</v>
      </c>
      <c r="AO631" s="11">
        <v>40</v>
      </c>
      <c r="AP631" s="11">
        <v>0</v>
      </c>
      <c r="AQ631" s="11">
        <v>0</v>
      </c>
      <c r="AR631" s="11">
        <v>40</v>
      </c>
      <c r="AS631" s="11">
        <v>0</v>
      </c>
      <c r="AT631" s="11">
        <v>0</v>
      </c>
      <c r="AU631" s="11">
        <v>0</v>
      </c>
      <c r="AV631" s="11">
        <v>0</v>
      </c>
      <c r="AW631" s="11">
        <v>20</v>
      </c>
      <c r="AX631" s="11">
        <v>0</v>
      </c>
      <c r="AY631" s="11">
        <v>0</v>
      </c>
      <c r="AZ631" s="11">
        <v>0</v>
      </c>
      <c r="BA631" s="11">
        <v>0</v>
      </c>
      <c r="BB631">
        <v>0</v>
      </c>
      <c r="BC631" s="11" t="s">
        <v>824</v>
      </c>
      <c r="BD631">
        <v>0</v>
      </c>
      <c r="BE631" t="s">
        <v>824</v>
      </c>
      <c r="BF631">
        <v>0</v>
      </c>
      <c r="BG631">
        <v>0</v>
      </c>
      <c r="BH631">
        <v>20</v>
      </c>
      <c r="BI631">
        <v>0</v>
      </c>
      <c r="BJ631" t="s">
        <v>748</v>
      </c>
      <c r="BL631" t="s">
        <v>586</v>
      </c>
    </row>
    <row r="632" spans="1:64" x14ac:dyDescent="0.25">
      <c r="A632">
        <v>2025</v>
      </c>
      <c r="B632">
        <v>154</v>
      </c>
      <c r="C632" t="s">
        <v>60</v>
      </c>
      <c r="D632" s="11">
        <v>29405</v>
      </c>
      <c r="E632" t="s">
        <v>260</v>
      </c>
      <c r="F632" t="s">
        <v>819</v>
      </c>
      <c r="G632" t="s">
        <v>224</v>
      </c>
      <c r="H632" t="s">
        <v>823</v>
      </c>
      <c r="I632" t="s">
        <v>224</v>
      </c>
      <c r="J632">
        <v>2011</v>
      </c>
      <c r="K632">
        <v>14</v>
      </c>
      <c r="L632" t="s">
        <v>740</v>
      </c>
      <c r="M632" t="s">
        <v>743</v>
      </c>
      <c r="N632" t="s">
        <v>744</v>
      </c>
      <c r="Q632"/>
      <c r="S632">
        <v>100</v>
      </c>
      <c r="T632">
        <v>55</v>
      </c>
      <c r="U632">
        <v>0</v>
      </c>
      <c r="V632">
        <v>0</v>
      </c>
      <c r="W632">
        <v>0</v>
      </c>
      <c r="X632">
        <v>35</v>
      </c>
      <c r="Y632">
        <v>5</v>
      </c>
      <c r="Z632">
        <v>5</v>
      </c>
      <c r="AA632">
        <v>0</v>
      </c>
      <c r="AB632">
        <v>0</v>
      </c>
      <c r="AC632">
        <v>0</v>
      </c>
      <c r="AD632">
        <v>0</v>
      </c>
      <c r="AE632">
        <v>0</v>
      </c>
      <c r="AF632">
        <v>0</v>
      </c>
      <c r="AG632" t="s">
        <v>824</v>
      </c>
      <c r="AH632">
        <v>0</v>
      </c>
      <c r="AJ632">
        <v>0</v>
      </c>
      <c r="AL632">
        <v>0</v>
      </c>
      <c r="AM632">
        <v>5</v>
      </c>
      <c r="AN632" s="11">
        <v>100</v>
      </c>
      <c r="AO632" s="11">
        <v>5</v>
      </c>
      <c r="AP632" s="11">
        <v>0</v>
      </c>
      <c r="AQ632" s="11">
        <v>10</v>
      </c>
      <c r="AR632" s="11">
        <v>65</v>
      </c>
      <c r="AS632" s="11">
        <v>0</v>
      </c>
      <c r="AT632" s="11">
        <v>15</v>
      </c>
      <c r="AU632" s="11">
        <v>0</v>
      </c>
      <c r="AV632" s="11">
        <v>0</v>
      </c>
      <c r="AW632" s="11">
        <v>0</v>
      </c>
      <c r="AX632" s="11">
        <v>5</v>
      </c>
      <c r="AY632" s="11">
        <v>0</v>
      </c>
      <c r="AZ632" s="11">
        <v>0</v>
      </c>
      <c r="BA632" s="11">
        <v>0</v>
      </c>
      <c r="BB632">
        <v>0</v>
      </c>
      <c r="BC632" s="11" t="s">
        <v>824</v>
      </c>
      <c r="BD632">
        <v>0</v>
      </c>
      <c r="BE632" t="s">
        <v>824</v>
      </c>
      <c r="BF632">
        <v>10</v>
      </c>
      <c r="BG632">
        <v>15</v>
      </c>
      <c r="BH632">
        <v>5</v>
      </c>
      <c r="BI632">
        <v>0</v>
      </c>
      <c r="BJ632" t="s">
        <v>748</v>
      </c>
      <c r="BL632" t="s">
        <v>586</v>
      </c>
    </row>
    <row r="633" spans="1:64" x14ac:dyDescent="0.25">
      <c r="A633">
        <v>2025</v>
      </c>
      <c r="B633">
        <v>129</v>
      </c>
      <c r="C633" t="s">
        <v>40</v>
      </c>
      <c r="D633" s="11">
        <v>49423</v>
      </c>
      <c r="E633" t="s">
        <v>257</v>
      </c>
      <c r="F633" t="s">
        <v>816</v>
      </c>
      <c r="G633" t="s">
        <v>224</v>
      </c>
      <c r="H633" t="s">
        <v>823</v>
      </c>
      <c r="I633" t="s">
        <v>224</v>
      </c>
      <c r="J633">
        <v>1972</v>
      </c>
      <c r="K633">
        <v>53</v>
      </c>
      <c r="L633" t="s">
        <v>742</v>
      </c>
      <c r="M633" t="s">
        <v>743</v>
      </c>
      <c r="N633" t="s">
        <v>745</v>
      </c>
      <c r="O633" s="2">
        <v>4076477</v>
      </c>
      <c r="P633" s="2">
        <v>250000</v>
      </c>
      <c r="Q633"/>
      <c r="S633">
        <v>100</v>
      </c>
      <c r="T633">
        <v>0</v>
      </c>
      <c r="U633">
        <v>0</v>
      </c>
      <c r="V633">
        <v>0</v>
      </c>
      <c r="W633">
        <v>0</v>
      </c>
      <c r="X633">
        <v>0</v>
      </c>
      <c r="Y633">
        <v>0</v>
      </c>
      <c r="Z633">
        <v>0</v>
      </c>
      <c r="AA633">
        <v>0</v>
      </c>
      <c r="AB633">
        <v>0</v>
      </c>
      <c r="AC633">
        <v>0</v>
      </c>
      <c r="AD633">
        <v>0</v>
      </c>
      <c r="AE633">
        <v>0</v>
      </c>
      <c r="AF633">
        <v>100</v>
      </c>
      <c r="AG633" t="s">
        <v>851</v>
      </c>
      <c r="AH633">
        <v>0</v>
      </c>
      <c r="AJ633">
        <v>0</v>
      </c>
      <c r="AL633">
        <v>0</v>
      </c>
      <c r="AM633">
        <v>100</v>
      </c>
      <c r="AN633" s="11">
        <v>100</v>
      </c>
      <c r="AO633" s="11">
        <v>100</v>
      </c>
      <c r="AP633" s="11">
        <v>0</v>
      </c>
      <c r="AQ633" s="11">
        <v>0</v>
      </c>
      <c r="AR633" s="11">
        <v>0</v>
      </c>
      <c r="AS633" s="11">
        <v>0</v>
      </c>
      <c r="AT633" s="11">
        <v>0</v>
      </c>
      <c r="AU633" s="11">
        <v>0</v>
      </c>
      <c r="AV633" s="11">
        <v>0</v>
      </c>
      <c r="AW633" s="11">
        <v>0</v>
      </c>
      <c r="AX633" s="11">
        <v>0</v>
      </c>
      <c r="AY633" s="11">
        <v>0</v>
      </c>
      <c r="AZ633" s="11">
        <v>0</v>
      </c>
      <c r="BA633" s="11">
        <v>0</v>
      </c>
      <c r="BB633">
        <v>0</v>
      </c>
      <c r="BC633" s="11" t="s">
        <v>824</v>
      </c>
      <c r="BD633">
        <v>0</v>
      </c>
      <c r="BE633" t="s">
        <v>824</v>
      </c>
      <c r="BF633">
        <v>0</v>
      </c>
      <c r="BG633">
        <v>0</v>
      </c>
      <c r="BH633">
        <v>0</v>
      </c>
      <c r="BI633">
        <v>0</v>
      </c>
      <c r="BJ633" t="s">
        <v>748</v>
      </c>
      <c r="BL633" t="s">
        <v>586</v>
      </c>
    </row>
    <row r="634" spans="1:64" x14ac:dyDescent="0.25">
      <c r="A634">
        <v>2025</v>
      </c>
      <c r="B634">
        <v>184</v>
      </c>
      <c r="C634" t="s">
        <v>32</v>
      </c>
      <c r="D634" s="11">
        <v>96161</v>
      </c>
      <c r="E634" t="s">
        <v>253</v>
      </c>
      <c r="F634" t="s">
        <v>818</v>
      </c>
      <c r="G634" t="s">
        <v>224</v>
      </c>
      <c r="H634" t="s">
        <v>823</v>
      </c>
      <c r="I634" t="s">
        <v>224</v>
      </c>
      <c r="J634">
        <v>2013</v>
      </c>
      <c r="K634">
        <v>12</v>
      </c>
      <c r="L634" t="s">
        <v>740</v>
      </c>
      <c r="M634" t="s">
        <v>743</v>
      </c>
      <c r="N634" t="s">
        <v>746</v>
      </c>
      <c r="O634" s="2">
        <v>680029.87</v>
      </c>
      <c r="P634" s="2">
        <v>598123.86</v>
      </c>
      <c r="Q634">
        <v>685116.81</v>
      </c>
      <c r="R634" s="3">
        <v>1.0074804655271983</v>
      </c>
      <c r="S634">
        <v>100</v>
      </c>
      <c r="T634">
        <v>60</v>
      </c>
      <c r="U634">
        <v>5</v>
      </c>
      <c r="V634">
        <v>10</v>
      </c>
      <c r="W634">
        <v>5</v>
      </c>
      <c r="X634">
        <v>5</v>
      </c>
      <c r="Y634">
        <v>10</v>
      </c>
      <c r="Z634">
        <v>1</v>
      </c>
      <c r="AA634">
        <v>1</v>
      </c>
      <c r="AB634">
        <v>1</v>
      </c>
      <c r="AC634">
        <v>1</v>
      </c>
      <c r="AD634">
        <v>0</v>
      </c>
      <c r="AE634">
        <v>1</v>
      </c>
      <c r="AF634">
        <v>0</v>
      </c>
      <c r="AG634" t="s">
        <v>824</v>
      </c>
      <c r="AH634">
        <v>0</v>
      </c>
      <c r="AJ634">
        <v>0</v>
      </c>
      <c r="AL634">
        <v>15</v>
      </c>
      <c r="AM634">
        <v>5</v>
      </c>
      <c r="AN634" s="11">
        <v>100</v>
      </c>
      <c r="AO634" s="11">
        <v>40</v>
      </c>
      <c r="AP634" s="11">
        <v>0</v>
      </c>
      <c r="AQ634" s="11">
        <v>5</v>
      </c>
      <c r="AR634" s="11">
        <v>5</v>
      </c>
      <c r="AS634" s="11">
        <v>0</v>
      </c>
      <c r="AT634" s="11">
        <v>0</v>
      </c>
      <c r="AU634" s="11">
        <v>0</v>
      </c>
      <c r="AV634" s="11">
        <v>0</v>
      </c>
      <c r="AW634" s="11">
        <v>20</v>
      </c>
      <c r="AX634" s="11">
        <v>0</v>
      </c>
      <c r="AY634" s="11">
        <v>10</v>
      </c>
      <c r="AZ634" s="11">
        <v>0</v>
      </c>
      <c r="BA634" s="11">
        <v>20</v>
      </c>
      <c r="BB634">
        <v>0</v>
      </c>
      <c r="BC634" s="11" t="s">
        <v>824</v>
      </c>
      <c r="BD634">
        <v>0</v>
      </c>
      <c r="BE634" t="s">
        <v>824</v>
      </c>
      <c r="BF634">
        <v>5</v>
      </c>
      <c r="BG634">
        <v>0</v>
      </c>
      <c r="BH634">
        <v>50</v>
      </c>
      <c r="BI634">
        <v>0</v>
      </c>
      <c r="BJ634" t="s">
        <v>748</v>
      </c>
      <c r="BL634" t="s">
        <v>586</v>
      </c>
    </row>
    <row r="635" spans="1:64" x14ac:dyDescent="0.25">
      <c r="A635">
        <v>2025</v>
      </c>
      <c r="B635">
        <v>204</v>
      </c>
      <c r="C635" t="s">
        <v>59</v>
      </c>
      <c r="D635" s="11">
        <v>54981</v>
      </c>
      <c r="E635" t="s">
        <v>257</v>
      </c>
      <c r="F635" t="s">
        <v>816</v>
      </c>
      <c r="G635" t="s">
        <v>227</v>
      </c>
      <c r="H635" t="s">
        <v>823</v>
      </c>
      <c r="I635" t="s">
        <v>733</v>
      </c>
      <c r="J635">
        <v>2012</v>
      </c>
      <c r="K635">
        <v>13</v>
      </c>
      <c r="L635" t="s">
        <v>740</v>
      </c>
      <c r="M635" t="s">
        <v>743</v>
      </c>
      <c r="N635" t="s">
        <v>744</v>
      </c>
      <c r="O635" s="2">
        <v>4150000</v>
      </c>
      <c r="P635" s="2">
        <v>4000000</v>
      </c>
      <c r="Q635">
        <v>850000</v>
      </c>
      <c r="R635" s="3">
        <v>0.20481927710843373</v>
      </c>
      <c r="S635">
        <v>100</v>
      </c>
      <c r="T635">
        <v>90</v>
      </c>
      <c r="U635">
        <v>3</v>
      </c>
      <c r="V635">
        <v>4</v>
      </c>
      <c r="W635">
        <v>0</v>
      </c>
      <c r="X635">
        <v>1</v>
      </c>
      <c r="Y635">
        <v>1</v>
      </c>
      <c r="Z635">
        <v>1</v>
      </c>
      <c r="AA635">
        <v>0</v>
      </c>
      <c r="AB635">
        <v>0</v>
      </c>
      <c r="AC635">
        <v>0</v>
      </c>
      <c r="AD635">
        <v>0</v>
      </c>
      <c r="AE635">
        <v>0</v>
      </c>
      <c r="AF635">
        <v>0</v>
      </c>
      <c r="AG635" t="s">
        <v>824</v>
      </c>
      <c r="AH635">
        <v>0</v>
      </c>
      <c r="AJ635">
        <v>0</v>
      </c>
      <c r="AL635">
        <v>4</v>
      </c>
      <c r="AM635">
        <v>1</v>
      </c>
      <c r="AN635" s="11">
        <v>100</v>
      </c>
      <c r="AO635" s="11">
        <v>0</v>
      </c>
      <c r="AP635" s="11">
        <v>65</v>
      </c>
      <c r="AQ635" s="11">
        <v>0</v>
      </c>
      <c r="AR635" s="11">
        <v>6</v>
      </c>
      <c r="AS635" s="11">
        <v>15</v>
      </c>
      <c r="AT635" s="11">
        <v>0</v>
      </c>
      <c r="AU635" s="11">
        <v>2</v>
      </c>
      <c r="AV635" s="11">
        <v>2</v>
      </c>
      <c r="AW635" s="11">
        <v>5</v>
      </c>
      <c r="AX635" s="11">
        <v>0</v>
      </c>
      <c r="AY635" s="11">
        <v>0</v>
      </c>
      <c r="AZ635" s="11">
        <v>0</v>
      </c>
      <c r="BA635" s="11">
        <v>5</v>
      </c>
      <c r="BB635">
        <v>0</v>
      </c>
      <c r="BC635" s="11" t="s">
        <v>824</v>
      </c>
      <c r="BD635">
        <v>0</v>
      </c>
      <c r="BE635" t="s">
        <v>824</v>
      </c>
      <c r="BF635">
        <v>65</v>
      </c>
      <c r="BG635">
        <v>15</v>
      </c>
      <c r="BH635">
        <v>12</v>
      </c>
      <c r="BI635">
        <v>0</v>
      </c>
      <c r="BJ635" t="s">
        <v>748</v>
      </c>
      <c r="BL635" t="s">
        <v>586</v>
      </c>
    </row>
    <row r="636" spans="1:64" x14ac:dyDescent="0.25">
      <c r="A636">
        <v>2025</v>
      </c>
      <c r="B636">
        <v>138</v>
      </c>
      <c r="C636" t="s">
        <v>21</v>
      </c>
      <c r="D636" s="11">
        <v>27701</v>
      </c>
      <c r="E636" t="s">
        <v>260</v>
      </c>
      <c r="F636" t="s">
        <v>819</v>
      </c>
      <c r="G636" t="s">
        <v>224</v>
      </c>
      <c r="H636" t="s">
        <v>823</v>
      </c>
      <c r="I636" t="s">
        <v>224</v>
      </c>
      <c r="J636">
        <v>2010</v>
      </c>
      <c r="K636">
        <v>15</v>
      </c>
      <c r="L636" t="s">
        <v>740</v>
      </c>
      <c r="M636" t="s">
        <v>743</v>
      </c>
      <c r="N636" t="s">
        <v>744</v>
      </c>
      <c r="O636" s="2">
        <v>3000000</v>
      </c>
      <c r="P636" s="2">
        <v>2000000</v>
      </c>
      <c r="Q636">
        <v>3000000</v>
      </c>
      <c r="R636" s="3">
        <v>1</v>
      </c>
      <c r="S636">
        <v>100</v>
      </c>
      <c r="T636">
        <v>92</v>
      </c>
      <c r="U636">
        <v>1</v>
      </c>
      <c r="V636">
        <v>1</v>
      </c>
      <c r="W636">
        <v>0</v>
      </c>
      <c r="X636">
        <v>0</v>
      </c>
      <c r="Y636">
        <v>3</v>
      </c>
      <c r="Z636">
        <v>1</v>
      </c>
      <c r="AA636">
        <v>0</v>
      </c>
      <c r="AB636">
        <v>0</v>
      </c>
      <c r="AC636">
        <v>1</v>
      </c>
      <c r="AD636">
        <v>0</v>
      </c>
      <c r="AE636">
        <v>1</v>
      </c>
      <c r="AF636">
        <v>0</v>
      </c>
      <c r="AG636" t="s">
        <v>824</v>
      </c>
      <c r="AH636">
        <v>0</v>
      </c>
      <c r="AJ636">
        <v>0</v>
      </c>
      <c r="AL636">
        <v>1</v>
      </c>
      <c r="AM636">
        <v>3</v>
      </c>
      <c r="AN636" s="11">
        <v>100</v>
      </c>
      <c r="AO636" s="11">
        <v>1</v>
      </c>
      <c r="AP636" s="11">
        <v>0</v>
      </c>
      <c r="AQ636" s="11">
        <v>30</v>
      </c>
      <c r="AR636" s="11">
        <v>3</v>
      </c>
      <c r="AS636" s="11">
        <v>0</v>
      </c>
      <c r="AT636" s="11">
        <v>25</v>
      </c>
      <c r="AU636" s="11">
        <v>3</v>
      </c>
      <c r="AV636" s="11">
        <v>1</v>
      </c>
      <c r="AW636" s="11">
        <v>15</v>
      </c>
      <c r="AX636" s="11">
        <v>12</v>
      </c>
      <c r="AY636" s="11">
        <v>0</v>
      </c>
      <c r="AZ636" s="11">
        <v>0</v>
      </c>
      <c r="BA636" s="11">
        <v>10</v>
      </c>
      <c r="BB636">
        <v>0</v>
      </c>
      <c r="BC636" s="11" t="s">
        <v>824</v>
      </c>
      <c r="BD636">
        <v>0</v>
      </c>
      <c r="BE636" t="s">
        <v>824</v>
      </c>
      <c r="BF636">
        <v>30</v>
      </c>
      <c r="BG636">
        <v>25</v>
      </c>
      <c r="BH636">
        <v>38</v>
      </c>
      <c r="BI636">
        <v>0</v>
      </c>
      <c r="BJ636" t="s">
        <v>748</v>
      </c>
      <c r="BL636" t="s">
        <v>586</v>
      </c>
    </row>
    <row r="637" spans="1:64" x14ac:dyDescent="0.25">
      <c r="A637">
        <v>2025</v>
      </c>
      <c r="B637">
        <v>142</v>
      </c>
      <c r="C637" t="s">
        <v>53</v>
      </c>
      <c r="D637" s="11">
        <v>5301</v>
      </c>
      <c r="E637" t="s">
        <v>258</v>
      </c>
      <c r="F637" t="s">
        <v>817</v>
      </c>
      <c r="G637" t="s">
        <v>224</v>
      </c>
      <c r="H637" t="s">
        <v>823</v>
      </c>
      <c r="I637" t="s">
        <v>224</v>
      </c>
      <c r="J637">
        <v>2009</v>
      </c>
      <c r="K637">
        <v>16</v>
      </c>
      <c r="L637" t="s">
        <v>741</v>
      </c>
      <c r="M637" t="s">
        <v>743</v>
      </c>
      <c r="N637" t="s">
        <v>744</v>
      </c>
      <c r="O637" s="2">
        <v>5108000</v>
      </c>
      <c r="P637" s="2">
        <v>3869000</v>
      </c>
      <c r="Q637">
        <v>5177513</v>
      </c>
      <c r="R637" s="3">
        <v>1.0136086530931872</v>
      </c>
      <c r="S637">
        <v>100</v>
      </c>
      <c r="T637">
        <v>23</v>
      </c>
      <c r="U637">
        <v>1</v>
      </c>
      <c r="V637">
        <v>10</v>
      </c>
      <c r="W637">
        <v>1</v>
      </c>
      <c r="X637">
        <v>21</v>
      </c>
      <c r="Y637">
        <v>0</v>
      </c>
      <c r="Z637">
        <v>0</v>
      </c>
      <c r="AA637">
        <v>5</v>
      </c>
      <c r="AB637">
        <v>0</v>
      </c>
      <c r="AC637">
        <v>39</v>
      </c>
      <c r="AD637">
        <v>0</v>
      </c>
      <c r="AE637">
        <v>0</v>
      </c>
      <c r="AF637">
        <v>0</v>
      </c>
      <c r="AG637" t="s">
        <v>824</v>
      </c>
      <c r="AH637">
        <v>0</v>
      </c>
      <c r="AJ637">
        <v>0</v>
      </c>
      <c r="AL637">
        <v>11</v>
      </c>
      <c r="AM637">
        <v>44</v>
      </c>
      <c r="AN637" s="11">
        <v>100</v>
      </c>
      <c r="AO637" s="11">
        <v>1</v>
      </c>
      <c r="AP637" s="11">
        <v>54</v>
      </c>
      <c r="AQ637" s="11">
        <v>14</v>
      </c>
      <c r="AR637" s="11">
        <v>3</v>
      </c>
      <c r="AS637" s="11">
        <v>1</v>
      </c>
      <c r="AT637" s="11">
        <v>0</v>
      </c>
      <c r="AU637" s="11">
        <v>1</v>
      </c>
      <c r="AV637" s="11">
        <v>0</v>
      </c>
      <c r="AW637" s="11">
        <v>20</v>
      </c>
      <c r="AX637" s="11">
        <v>1</v>
      </c>
      <c r="AY637" s="11">
        <v>1</v>
      </c>
      <c r="AZ637" s="11">
        <v>0</v>
      </c>
      <c r="BA637" s="11">
        <v>3</v>
      </c>
      <c r="BB637">
        <v>0</v>
      </c>
      <c r="BC637" s="11" t="s">
        <v>854</v>
      </c>
      <c r="BD637">
        <v>1</v>
      </c>
      <c r="BE637" t="s">
        <v>824</v>
      </c>
      <c r="BF637">
        <v>68</v>
      </c>
      <c r="BG637">
        <v>1</v>
      </c>
      <c r="BH637">
        <v>25</v>
      </c>
      <c r="BI637">
        <v>1</v>
      </c>
      <c r="BJ637" t="s">
        <v>748</v>
      </c>
      <c r="BL637" t="s">
        <v>586</v>
      </c>
    </row>
    <row r="638" spans="1:64" x14ac:dyDescent="0.25">
      <c r="A638">
        <v>2025</v>
      </c>
      <c r="B638">
        <v>178</v>
      </c>
      <c r="C638" t="s">
        <v>85</v>
      </c>
      <c r="D638" s="11">
        <v>2909</v>
      </c>
      <c r="E638" t="s">
        <v>258</v>
      </c>
      <c r="F638" t="s">
        <v>817</v>
      </c>
      <c r="G638" t="s">
        <v>224</v>
      </c>
      <c r="H638" t="s">
        <v>823</v>
      </c>
      <c r="I638" t="s">
        <v>224</v>
      </c>
      <c r="J638">
        <v>1997</v>
      </c>
      <c r="K638">
        <v>28</v>
      </c>
      <c r="L638" t="s">
        <v>742</v>
      </c>
      <c r="M638" t="s">
        <v>743</v>
      </c>
      <c r="N638" t="s">
        <v>746</v>
      </c>
      <c r="O638" s="2">
        <v>4714151.16</v>
      </c>
      <c r="P638" s="2">
        <v>4362703</v>
      </c>
      <c r="Q638">
        <v>963389.49</v>
      </c>
      <c r="R638" s="3">
        <v>0.20436117920325661</v>
      </c>
      <c r="S638">
        <v>100</v>
      </c>
      <c r="T638">
        <v>65</v>
      </c>
      <c r="U638">
        <v>0</v>
      </c>
      <c r="V638">
        <v>11</v>
      </c>
      <c r="W638">
        <v>2</v>
      </c>
      <c r="X638">
        <v>8</v>
      </c>
      <c r="Y638">
        <v>8</v>
      </c>
      <c r="Z638">
        <v>0</v>
      </c>
      <c r="AA638">
        <v>0</v>
      </c>
      <c r="AB638">
        <v>0</v>
      </c>
      <c r="AC638">
        <v>0</v>
      </c>
      <c r="AD638">
        <v>0</v>
      </c>
      <c r="AE638">
        <v>0</v>
      </c>
      <c r="AF638">
        <v>4</v>
      </c>
      <c r="AG638" t="s">
        <v>74</v>
      </c>
      <c r="AH638">
        <v>2</v>
      </c>
      <c r="AI638" t="s">
        <v>855</v>
      </c>
      <c r="AJ638">
        <v>0</v>
      </c>
      <c r="AL638">
        <v>13</v>
      </c>
      <c r="AM638">
        <v>6</v>
      </c>
      <c r="AN638" s="11">
        <v>100</v>
      </c>
      <c r="AO638" s="11">
        <v>3</v>
      </c>
      <c r="AP638" s="11">
        <v>73</v>
      </c>
      <c r="AQ638" s="11">
        <v>10</v>
      </c>
      <c r="AR638" s="11">
        <v>0</v>
      </c>
      <c r="AS638" s="11">
        <v>1</v>
      </c>
      <c r="AT638" s="11">
        <v>5</v>
      </c>
      <c r="AU638" s="11">
        <v>0</v>
      </c>
      <c r="AV638" s="11">
        <v>0</v>
      </c>
      <c r="AW638" s="11">
        <v>0</v>
      </c>
      <c r="AX638" s="11">
        <v>3</v>
      </c>
      <c r="AY638" s="11">
        <v>2</v>
      </c>
      <c r="AZ638" s="11">
        <v>0</v>
      </c>
      <c r="BA638" s="11">
        <v>3</v>
      </c>
      <c r="BB638">
        <v>0</v>
      </c>
      <c r="BC638" s="11" t="s">
        <v>824</v>
      </c>
      <c r="BD638">
        <v>0</v>
      </c>
      <c r="BE638" t="s">
        <v>824</v>
      </c>
      <c r="BF638">
        <v>83</v>
      </c>
      <c r="BG638">
        <v>6</v>
      </c>
      <c r="BH638">
        <v>8</v>
      </c>
      <c r="BI638">
        <v>0</v>
      </c>
      <c r="BJ638" t="s">
        <v>748</v>
      </c>
      <c r="BL638" t="s">
        <v>586</v>
      </c>
    </row>
    <row r="639" spans="1:64" x14ac:dyDescent="0.25">
      <c r="A639">
        <v>2025</v>
      </c>
      <c r="B639">
        <v>152</v>
      </c>
      <c r="C639" t="s">
        <v>53</v>
      </c>
      <c r="D639" s="11">
        <v>5855</v>
      </c>
      <c r="E639" t="s">
        <v>258</v>
      </c>
      <c r="F639" t="s">
        <v>817</v>
      </c>
      <c r="G639" t="s">
        <v>224</v>
      </c>
      <c r="H639" t="s">
        <v>823</v>
      </c>
      <c r="I639" t="s">
        <v>224</v>
      </c>
      <c r="J639">
        <v>2009</v>
      </c>
      <c r="K639">
        <v>16</v>
      </c>
      <c r="L639" t="s">
        <v>741</v>
      </c>
      <c r="M639" t="s">
        <v>743</v>
      </c>
      <c r="N639" t="s">
        <v>744</v>
      </c>
      <c r="P639" s="2">
        <v>758186.07</v>
      </c>
      <c r="Q639"/>
      <c r="S639">
        <v>100</v>
      </c>
      <c r="T639">
        <v>21.6</v>
      </c>
      <c r="U639">
        <v>1</v>
      </c>
      <c r="V639">
        <v>11</v>
      </c>
      <c r="W639">
        <v>0.2</v>
      </c>
      <c r="X639">
        <v>48.5</v>
      </c>
      <c r="Y639">
        <v>3.5</v>
      </c>
      <c r="Z639">
        <v>1.3</v>
      </c>
      <c r="AA639">
        <v>0.5</v>
      </c>
      <c r="AB639">
        <v>1.1000000000000001</v>
      </c>
      <c r="AC639">
        <v>7.3</v>
      </c>
      <c r="AD639">
        <v>0</v>
      </c>
      <c r="AE639">
        <v>0</v>
      </c>
      <c r="AF639">
        <v>1</v>
      </c>
      <c r="AG639" t="s">
        <v>856</v>
      </c>
      <c r="AH639">
        <v>3</v>
      </c>
      <c r="AI639" t="s">
        <v>857</v>
      </c>
      <c r="AJ639">
        <v>0</v>
      </c>
      <c r="AL639">
        <v>11.2</v>
      </c>
      <c r="AM639">
        <v>14.2</v>
      </c>
      <c r="AN639" s="11">
        <v>100</v>
      </c>
      <c r="AO639" s="11">
        <v>0</v>
      </c>
      <c r="AP639" s="11">
        <v>12</v>
      </c>
      <c r="AQ639" s="11">
        <v>34</v>
      </c>
      <c r="AR639" s="11">
        <v>5</v>
      </c>
      <c r="AS639" s="11">
        <v>0</v>
      </c>
      <c r="AT639" s="11">
        <v>3</v>
      </c>
      <c r="AU639" s="11">
        <v>0</v>
      </c>
      <c r="AV639" s="11">
        <v>0</v>
      </c>
      <c r="AW639" s="11">
        <v>32</v>
      </c>
      <c r="AX639" s="11">
        <v>3</v>
      </c>
      <c r="AY639" s="11">
        <v>1</v>
      </c>
      <c r="AZ639" s="11">
        <v>2</v>
      </c>
      <c r="BA639" s="11">
        <v>2</v>
      </c>
      <c r="BB639">
        <v>5</v>
      </c>
      <c r="BC639" s="11" t="s">
        <v>858</v>
      </c>
      <c r="BD639">
        <v>1</v>
      </c>
      <c r="BE639" t="s">
        <v>859</v>
      </c>
      <c r="BF639">
        <v>46</v>
      </c>
      <c r="BG639">
        <v>3</v>
      </c>
      <c r="BH639">
        <v>40</v>
      </c>
      <c r="BI639">
        <v>6</v>
      </c>
      <c r="BJ639" t="s">
        <v>748</v>
      </c>
      <c r="BL639" t="s">
        <v>586</v>
      </c>
    </row>
    <row r="640" spans="1:64" x14ac:dyDescent="0.25">
      <c r="A640">
        <v>2025</v>
      </c>
      <c r="B640">
        <v>118</v>
      </c>
      <c r="C640" t="s">
        <v>53</v>
      </c>
      <c r="D640" s="11">
        <v>5843</v>
      </c>
      <c r="E640" t="s">
        <v>258</v>
      </c>
      <c r="F640" t="s">
        <v>817</v>
      </c>
      <c r="G640" t="s">
        <v>224</v>
      </c>
      <c r="H640" t="s">
        <v>823</v>
      </c>
      <c r="I640" t="s">
        <v>224</v>
      </c>
      <c r="J640">
        <v>2011</v>
      </c>
      <c r="K640">
        <v>14</v>
      </c>
      <c r="L640" t="s">
        <v>740</v>
      </c>
      <c r="M640" t="s">
        <v>743</v>
      </c>
      <c r="N640" t="s">
        <v>744</v>
      </c>
      <c r="O640" s="2">
        <v>4000000</v>
      </c>
      <c r="P640" s="2">
        <v>300000</v>
      </c>
      <c r="Q640">
        <v>4000000</v>
      </c>
      <c r="R640" s="3">
        <v>1</v>
      </c>
      <c r="S640">
        <v>100</v>
      </c>
      <c r="T640">
        <v>100</v>
      </c>
      <c r="U640">
        <v>0</v>
      </c>
      <c r="V640">
        <v>0</v>
      </c>
      <c r="W640">
        <v>0</v>
      </c>
      <c r="X640">
        <v>0</v>
      </c>
      <c r="Y640">
        <v>0</v>
      </c>
      <c r="Z640">
        <v>0</v>
      </c>
      <c r="AA640">
        <v>0</v>
      </c>
      <c r="AB640">
        <v>0</v>
      </c>
      <c r="AC640">
        <v>0</v>
      </c>
      <c r="AD640">
        <v>0</v>
      </c>
      <c r="AE640">
        <v>0</v>
      </c>
      <c r="AF640">
        <v>0</v>
      </c>
      <c r="AG640" t="s">
        <v>824</v>
      </c>
      <c r="AH640">
        <v>0</v>
      </c>
      <c r="AJ640">
        <v>0</v>
      </c>
      <c r="AL640">
        <v>0</v>
      </c>
      <c r="AM640">
        <v>0</v>
      </c>
      <c r="AN640" s="11">
        <v>100</v>
      </c>
      <c r="AO640" s="11">
        <v>0</v>
      </c>
      <c r="AP640" s="11">
        <v>0</v>
      </c>
      <c r="AQ640" s="11">
        <v>0</v>
      </c>
      <c r="AR640" s="11">
        <v>0</v>
      </c>
      <c r="AS640" s="11">
        <v>0</v>
      </c>
      <c r="AT640" s="11">
        <v>0</v>
      </c>
      <c r="AU640" s="11">
        <v>0</v>
      </c>
      <c r="AV640" s="11">
        <v>0</v>
      </c>
      <c r="AW640" s="11">
        <v>20</v>
      </c>
      <c r="AX640" s="11">
        <v>60</v>
      </c>
      <c r="AY640" s="11">
        <v>20</v>
      </c>
      <c r="AZ640" s="11">
        <v>0</v>
      </c>
      <c r="BA640" s="11">
        <v>0</v>
      </c>
      <c r="BB640">
        <v>0</v>
      </c>
      <c r="BC640" s="11" t="s">
        <v>824</v>
      </c>
      <c r="BD640">
        <v>0</v>
      </c>
      <c r="BE640" t="s">
        <v>824</v>
      </c>
      <c r="BF640">
        <v>0</v>
      </c>
      <c r="BG640">
        <v>0</v>
      </c>
      <c r="BH640">
        <v>100</v>
      </c>
      <c r="BI640">
        <v>0</v>
      </c>
      <c r="BJ640" t="s">
        <v>747</v>
      </c>
      <c r="BL640" t="s">
        <v>586</v>
      </c>
    </row>
    <row r="641" spans="1:63" x14ac:dyDescent="0.25">
      <c r="A641">
        <v>2025</v>
      </c>
      <c r="B641">
        <v>150</v>
      </c>
      <c r="C641" t="s">
        <v>40</v>
      </c>
      <c r="D641" s="11">
        <v>49203</v>
      </c>
      <c r="E641" t="s">
        <v>257</v>
      </c>
      <c r="F641" t="s">
        <v>816</v>
      </c>
      <c r="G641" t="s">
        <v>224</v>
      </c>
      <c r="H641" t="s">
        <v>823</v>
      </c>
      <c r="I641" t="s">
        <v>224</v>
      </c>
      <c r="J641">
        <v>2000</v>
      </c>
      <c r="K641">
        <v>25</v>
      </c>
      <c r="L641" t="s">
        <v>742</v>
      </c>
      <c r="M641" t="s">
        <v>743</v>
      </c>
      <c r="N641" t="s">
        <v>745</v>
      </c>
      <c r="O641" s="2">
        <v>321000</v>
      </c>
      <c r="Q641"/>
      <c r="S641">
        <v>100</v>
      </c>
      <c r="T641">
        <v>60</v>
      </c>
      <c r="U641">
        <v>0</v>
      </c>
      <c r="V641">
        <v>20</v>
      </c>
      <c r="W641">
        <v>0</v>
      </c>
      <c r="X641">
        <v>0</v>
      </c>
      <c r="Y641">
        <v>5</v>
      </c>
      <c r="Z641">
        <v>0</v>
      </c>
      <c r="AA641">
        <v>10</v>
      </c>
      <c r="AB641">
        <v>0</v>
      </c>
      <c r="AC641">
        <v>0</v>
      </c>
      <c r="AD641">
        <v>0</v>
      </c>
      <c r="AE641">
        <v>5</v>
      </c>
      <c r="AF641">
        <v>0</v>
      </c>
      <c r="AG641" t="s">
        <v>824</v>
      </c>
      <c r="AH641">
        <v>0</v>
      </c>
      <c r="AJ641">
        <v>0</v>
      </c>
      <c r="AL641">
        <v>20</v>
      </c>
      <c r="AM641">
        <v>15</v>
      </c>
      <c r="AN641" s="11">
        <v>100</v>
      </c>
      <c r="AO641" s="11">
        <v>100</v>
      </c>
      <c r="AP641" s="11">
        <v>0</v>
      </c>
      <c r="AQ641" s="11">
        <v>0</v>
      </c>
      <c r="AR641" s="11">
        <v>0</v>
      </c>
      <c r="AS641" s="11">
        <v>0</v>
      </c>
      <c r="AT641" s="11">
        <v>0</v>
      </c>
      <c r="AU641" s="11">
        <v>0</v>
      </c>
      <c r="AV641" s="11">
        <v>0</v>
      </c>
      <c r="AW641" s="11">
        <v>0</v>
      </c>
      <c r="AX641" s="11">
        <v>0</v>
      </c>
      <c r="AY641" s="11">
        <v>0</v>
      </c>
      <c r="AZ641" s="11">
        <v>0</v>
      </c>
      <c r="BA641" s="11">
        <v>0</v>
      </c>
      <c r="BB641">
        <v>0</v>
      </c>
      <c r="BC641" s="11" t="s">
        <v>824</v>
      </c>
      <c r="BD641">
        <v>0</v>
      </c>
      <c r="BE641" t="s">
        <v>824</v>
      </c>
      <c r="BF641">
        <v>0</v>
      </c>
      <c r="BG641">
        <v>0</v>
      </c>
      <c r="BH641">
        <v>0</v>
      </c>
      <c r="BI641">
        <v>0</v>
      </c>
      <c r="BJ641" t="s">
        <v>747</v>
      </c>
      <c r="BK641" s="4">
        <v>25000</v>
      </c>
    </row>
    <row r="642" spans="1:63" x14ac:dyDescent="0.25">
      <c r="A642">
        <v>2025</v>
      </c>
      <c r="B642">
        <v>190</v>
      </c>
      <c r="C642" t="s">
        <v>43</v>
      </c>
      <c r="D642" s="11">
        <v>3044</v>
      </c>
      <c r="E642" t="s">
        <v>258</v>
      </c>
      <c r="F642" t="s">
        <v>817</v>
      </c>
      <c r="G642" t="s">
        <v>230</v>
      </c>
      <c r="H642" t="s">
        <v>823</v>
      </c>
      <c r="I642" t="s">
        <v>736</v>
      </c>
      <c r="J642">
        <v>2014</v>
      </c>
      <c r="K642">
        <v>11</v>
      </c>
      <c r="L642" t="s">
        <v>740</v>
      </c>
      <c r="M642" t="s">
        <v>743</v>
      </c>
      <c r="N642" t="s">
        <v>746</v>
      </c>
      <c r="O642" s="2">
        <v>847570.85</v>
      </c>
      <c r="P642" s="2">
        <v>847570.85</v>
      </c>
      <c r="Q642"/>
      <c r="S642">
        <v>100</v>
      </c>
      <c r="T642">
        <v>65</v>
      </c>
      <c r="U642">
        <v>1</v>
      </c>
      <c r="V642">
        <v>12</v>
      </c>
      <c r="W642">
        <v>0</v>
      </c>
      <c r="X642">
        <v>5</v>
      </c>
      <c r="Y642">
        <v>4</v>
      </c>
      <c r="Z642">
        <v>1</v>
      </c>
      <c r="AA642">
        <v>1</v>
      </c>
      <c r="AB642">
        <v>1</v>
      </c>
      <c r="AC642">
        <v>10</v>
      </c>
      <c r="AD642">
        <v>0</v>
      </c>
      <c r="AE642">
        <v>0</v>
      </c>
      <c r="AF642">
        <v>0</v>
      </c>
      <c r="AG642" t="s">
        <v>824</v>
      </c>
      <c r="AH642">
        <v>0</v>
      </c>
      <c r="AJ642">
        <v>0</v>
      </c>
      <c r="AL642">
        <v>12</v>
      </c>
      <c r="AM642">
        <v>13</v>
      </c>
      <c r="AN642" s="11">
        <v>100</v>
      </c>
      <c r="AO642" s="11">
        <v>45</v>
      </c>
      <c r="AP642" s="11">
        <v>0</v>
      </c>
      <c r="AQ642" s="11">
        <v>30</v>
      </c>
      <c r="AR642" s="11">
        <v>20</v>
      </c>
      <c r="AS642" s="11">
        <v>0</v>
      </c>
      <c r="AT642" s="11">
        <v>4</v>
      </c>
      <c r="AU642" s="11">
        <v>0</v>
      </c>
      <c r="AV642" s="11">
        <v>0</v>
      </c>
      <c r="AW642" s="11">
        <v>1</v>
      </c>
      <c r="AX642" s="11">
        <v>0</v>
      </c>
      <c r="AY642" s="11">
        <v>0</v>
      </c>
      <c r="AZ642" s="11">
        <v>0</v>
      </c>
      <c r="BA642" s="11">
        <v>0</v>
      </c>
      <c r="BB642">
        <v>0</v>
      </c>
      <c r="BC642" s="11" t="s">
        <v>824</v>
      </c>
      <c r="BD642">
        <v>0</v>
      </c>
      <c r="BF642">
        <v>30</v>
      </c>
      <c r="BG642">
        <v>4</v>
      </c>
      <c r="BH642">
        <v>1</v>
      </c>
      <c r="BI642">
        <v>0</v>
      </c>
      <c r="BJ642" t="s">
        <v>748</v>
      </c>
    </row>
    <row r="643" spans="1:63" x14ac:dyDescent="0.25">
      <c r="A643">
        <v>2025</v>
      </c>
      <c r="B643">
        <v>101</v>
      </c>
      <c r="C643" t="s">
        <v>40</v>
      </c>
      <c r="D643" s="11">
        <v>48170</v>
      </c>
      <c r="E643" t="s">
        <v>257</v>
      </c>
      <c r="F643" t="s">
        <v>816</v>
      </c>
      <c r="G643" t="s">
        <v>230</v>
      </c>
      <c r="H643" t="s">
        <v>823</v>
      </c>
      <c r="I643" t="s">
        <v>736</v>
      </c>
      <c r="J643">
        <v>2014</v>
      </c>
      <c r="K643">
        <v>11</v>
      </c>
      <c r="L643" t="s">
        <v>740</v>
      </c>
      <c r="M643" t="s">
        <v>743</v>
      </c>
      <c r="N643" t="s">
        <v>746</v>
      </c>
      <c r="Q643"/>
      <c r="S643">
        <v>100</v>
      </c>
      <c r="T643">
        <v>1</v>
      </c>
      <c r="U643">
        <v>1</v>
      </c>
      <c r="V643">
        <v>0</v>
      </c>
      <c r="W643">
        <v>0</v>
      </c>
      <c r="X643">
        <v>20</v>
      </c>
      <c r="Y643">
        <v>21</v>
      </c>
      <c r="Z643">
        <v>20</v>
      </c>
      <c r="AA643">
        <v>30</v>
      </c>
      <c r="AB643">
        <v>0</v>
      </c>
      <c r="AC643">
        <v>0</v>
      </c>
      <c r="AD643">
        <v>0</v>
      </c>
      <c r="AE643">
        <v>7</v>
      </c>
      <c r="AF643">
        <v>0</v>
      </c>
      <c r="AG643" t="s">
        <v>824</v>
      </c>
      <c r="AH643">
        <v>0</v>
      </c>
      <c r="AJ643">
        <v>0</v>
      </c>
      <c r="AL643">
        <v>0</v>
      </c>
      <c r="AM643">
        <v>57</v>
      </c>
      <c r="AN643" s="11">
        <v>100</v>
      </c>
      <c r="AO643" s="11">
        <v>50</v>
      </c>
      <c r="AP643" s="11">
        <v>9</v>
      </c>
      <c r="AQ643" s="11">
        <v>28</v>
      </c>
      <c r="AR643" s="11">
        <v>8</v>
      </c>
      <c r="AS643" s="11">
        <v>5</v>
      </c>
      <c r="AT643" s="11">
        <v>0</v>
      </c>
      <c r="AU643" s="11">
        <v>0</v>
      </c>
      <c r="AV643" s="11">
        <v>0</v>
      </c>
      <c r="AW643" s="11">
        <v>0</v>
      </c>
      <c r="AX643" s="11">
        <v>0</v>
      </c>
      <c r="AY643" s="11">
        <v>0</v>
      </c>
      <c r="AZ643" s="11">
        <v>0</v>
      </c>
      <c r="BA643" s="11">
        <v>0</v>
      </c>
      <c r="BB643">
        <v>0</v>
      </c>
      <c r="BC643" s="11" t="s">
        <v>824</v>
      </c>
      <c r="BD643">
        <v>0</v>
      </c>
      <c r="BE643" t="s">
        <v>824</v>
      </c>
      <c r="BF643">
        <v>37</v>
      </c>
      <c r="BG643">
        <v>5</v>
      </c>
      <c r="BH643">
        <v>0</v>
      </c>
      <c r="BI643">
        <v>0</v>
      </c>
      <c r="BJ643" t="s">
        <v>748</v>
      </c>
    </row>
    <row r="644" spans="1:63" x14ac:dyDescent="0.25">
      <c r="A644">
        <v>2025</v>
      </c>
      <c r="B644">
        <v>188</v>
      </c>
      <c r="C644" t="s">
        <v>32</v>
      </c>
      <c r="D644" s="11">
        <v>93301</v>
      </c>
      <c r="E644" t="s">
        <v>253</v>
      </c>
      <c r="F644" t="s">
        <v>818</v>
      </c>
      <c r="G644" t="s">
        <v>226</v>
      </c>
      <c r="H644" t="s">
        <v>823</v>
      </c>
      <c r="I644" t="s">
        <v>736</v>
      </c>
      <c r="J644">
        <v>2010</v>
      </c>
      <c r="K644">
        <v>15</v>
      </c>
      <c r="L644" t="s">
        <v>740</v>
      </c>
      <c r="M644" t="s">
        <v>743</v>
      </c>
      <c r="N644" t="s">
        <v>242</v>
      </c>
      <c r="O644" s="2">
        <v>100000</v>
      </c>
      <c r="P644" s="2">
        <v>100000</v>
      </c>
      <c r="Q644"/>
      <c r="S644">
        <v>100</v>
      </c>
      <c r="T644">
        <v>0</v>
      </c>
      <c r="U644">
        <v>0</v>
      </c>
      <c r="V644">
        <v>0</v>
      </c>
      <c r="W644">
        <v>0</v>
      </c>
      <c r="X644">
        <v>0</v>
      </c>
      <c r="Y644">
        <v>0</v>
      </c>
      <c r="Z644">
        <v>0</v>
      </c>
      <c r="AA644">
        <v>0</v>
      </c>
      <c r="AB644">
        <v>0</v>
      </c>
      <c r="AC644">
        <v>100</v>
      </c>
      <c r="AD644">
        <v>0</v>
      </c>
      <c r="AE644">
        <v>0</v>
      </c>
      <c r="AF644">
        <v>0</v>
      </c>
      <c r="AG644" t="s">
        <v>824</v>
      </c>
      <c r="AH644">
        <v>0</v>
      </c>
      <c r="AJ644">
        <v>0</v>
      </c>
      <c r="AL644">
        <v>0</v>
      </c>
      <c r="AM644">
        <v>100</v>
      </c>
      <c r="AN644" s="11">
        <v>100</v>
      </c>
      <c r="AO644" s="11">
        <v>80</v>
      </c>
      <c r="AP644" s="11">
        <v>0</v>
      </c>
      <c r="AQ644" s="11">
        <v>0</v>
      </c>
      <c r="AR644" s="11">
        <v>20</v>
      </c>
      <c r="AS644" s="11">
        <v>0</v>
      </c>
      <c r="AT644" s="11">
        <v>0</v>
      </c>
      <c r="AU644" s="11">
        <v>0</v>
      </c>
      <c r="AV644" s="11">
        <v>0</v>
      </c>
      <c r="AW644" s="11">
        <v>0</v>
      </c>
      <c r="AX644" s="11">
        <v>0</v>
      </c>
      <c r="AY644" s="11">
        <v>0</v>
      </c>
      <c r="AZ644" s="11">
        <v>0</v>
      </c>
      <c r="BA644" s="11">
        <v>0</v>
      </c>
      <c r="BB644">
        <v>0</v>
      </c>
      <c r="BC644" s="11" t="s">
        <v>824</v>
      </c>
      <c r="BD644">
        <v>0</v>
      </c>
      <c r="BE644" t="s">
        <v>824</v>
      </c>
      <c r="BF644">
        <v>0</v>
      </c>
      <c r="BG644">
        <v>0</v>
      </c>
      <c r="BH644">
        <v>0</v>
      </c>
      <c r="BI644">
        <v>0</v>
      </c>
      <c r="BJ644" t="s">
        <v>748</v>
      </c>
    </row>
    <row r="645" spans="1:63" x14ac:dyDescent="0.25">
      <c r="A645">
        <v>2025</v>
      </c>
      <c r="B645">
        <v>107</v>
      </c>
      <c r="C645" t="s">
        <v>40</v>
      </c>
      <c r="D645" s="11">
        <v>49707</v>
      </c>
      <c r="E645" t="s">
        <v>257</v>
      </c>
      <c r="F645" t="s">
        <v>816</v>
      </c>
      <c r="G645" t="s">
        <v>224</v>
      </c>
      <c r="H645" t="s">
        <v>823</v>
      </c>
      <c r="I645" t="s">
        <v>224</v>
      </c>
      <c r="J645">
        <v>1978</v>
      </c>
      <c r="K645">
        <v>47</v>
      </c>
      <c r="L645" t="s">
        <v>742</v>
      </c>
      <c r="M645" t="s">
        <v>743</v>
      </c>
      <c r="N645" t="s">
        <v>745</v>
      </c>
      <c r="O645" s="2">
        <v>100000</v>
      </c>
      <c r="P645" s="2">
        <v>90000</v>
      </c>
      <c r="Q645"/>
      <c r="S645">
        <v>100</v>
      </c>
      <c r="T645">
        <v>35</v>
      </c>
      <c r="U645">
        <v>2</v>
      </c>
      <c r="V645">
        <v>2</v>
      </c>
      <c r="W645">
        <v>0</v>
      </c>
      <c r="X645">
        <v>0</v>
      </c>
      <c r="Y645">
        <v>2</v>
      </c>
      <c r="Z645">
        <v>1</v>
      </c>
      <c r="AA645">
        <v>25</v>
      </c>
      <c r="AB645">
        <v>1</v>
      </c>
      <c r="AC645">
        <v>7</v>
      </c>
      <c r="AD645">
        <v>0</v>
      </c>
      <c r="AE645">
        <v>25</v>
      </c>
      <c r="AF645">
        <v>0</v>
      </c>
      <c r="AG645" t="s">
        <v>824</v>
      </c>
      <c r="AH645">
        <v>0</v>
      </c>
      <c r="AJ645">
        <v>0</v>
      </c>
      <c r="AL645">
        <v>2</v>
      </c>
      <c r="AM645">
        <v>59</v>
      </c>
      <c r="AN645" s="11">
        <v>100</v>
      </c>
      <c r="AO645" s="11">
        <v>100</v>
      </c>
      <c r="AP645" s="11">
        <v>0</v>
      </c>
      <c r="AQ645" s="11">
        <v>0</v>
      </c>
      <c r="AR645" s="11">
        <v>0</v>
      </c>
      <c r="AS645" s="11">
        <v>0</v>
      </c>
      <c r="AT645" s="11">
        <v>0</v>
      </c>
      <c r="AU645" s="11">
        <v>0</v>
      </c>
      <c r="AV645" s="11">
        <v>0</v>
      </c>
      <c r="AW645" s="11">
        <v>0</v>
      </c>
      <c r="AX645" s="11">
        <v>0</v>
      </c>
      <c r="AY645" s="11">
        <v>0</v>
      </c>
      <c r="AZ645" s="11">
        <v>0</v>
      </c>
      <c r="BA645" s="11">
        <v>0</v>
      </c>
      <c r="BB645">
        <v>0</v>
      </c>
      <c r="BC645" s="11" t="s">
        <v>824</v>
      </c>
      <c r="BD645">
        <v>0</v>
      </c>
      <c r="BF645">
        <v>0</v>
      </c>
      <c r="BG645">
        <v>0</v>
      </c>
      <c r="BH645">
        <v>0</v>
      </c>
      <c r="BI645">
        <v>0</v>
      </c>
      <c r="BJ645" t="s">
        <v>747</v>
      </c>
    </row>
    <row r="646" spans="1:63" x14ac:dyDescent="0.25">
      <c r="A646">
        <v>2025</v>
      </c>
      <c r="B646">
        <v>137</v>
      </c>
      <c r="C646" t="s">
        <v>40</v>
      </c>
      <c r="D646" s="11">
        <v>48207</v>
      </c>
      <c r="E646" t="s">
        <v>257</v>
      </c>
      <c r="F646" t="s">
        <v>816</v>
      </c>
      <c r="G646" t="s">
        <v>224</v>
      </c>
      <c r="H646" t="s">
        <v>823</v>
      </c>
      <c r="I646" t="s">
        <v>224</v>
      </c>
      <c r="J646">
        <v>1890</v>
      </c>
      <c r="K646">
        <v>135</v>
      </c>
      <c r="L646" t="s">
        <v>742</v>
      </c>
      <c r="M646" t="s">
        <v>743</v>
      </c>
      <c r="N646" t="s">
        <v>746</v>
      </c>
      <c r="Q646"/>
      <c r="S646">
        <v>100</v>
      </c>
      <c r="T646">
        <v>90</v>
      </c>
      <c r="U646">
        <v>0</v>
      </c>
      <c r="V646">
        <v>0</v>
      </c>
      <c r="W646">
        <v>0</v>
      </c>
      <c r="X646">
        <v>0</v>
      </c>
      <c r="Y646">
        <v>10</v>
      </c>
      <c r="Z646">
        <v>0</v>
      </c>
      <c r="AA646">
        <v>0</v>
      </c>
      <c r="AB646">
        <v>0</v>
      </c>
      <c r="AC646">
        <v>0</v>
      </c>
      <c r="AD646">
        <v>0</v>
      </c>
      <c r="AE646">
        <v>0</v>
      </c>
      <c r="AF646">
        <v>0</v>
      </c>
      <c r="AG646" t="s">
        <v>824</v>
      </c>
      <c r="AH646">
        <v>0</v>
      </c>
      <c r="AJ646">
        <v>0</v>
      </c>
      <c r="AL646">
        <v>0</v>
      </c>
      <c r="AM646">
        <v>0</v>
      </c>
      <c r="AN646" s="11">
        <v>100</v>
      </c>
      <c r="AO646" s="11">
        <v>5</v>
      </c>
      <c r="AP646" s="11">
        <v>0</v>
      </c>
      <c r="AQ646" s="11">
        <v>0</v>
      </c>
      <c r="AR646" s="11">
        <v>0</v>
      </c>
      <c r="AS646" s="11">
        <v>0</v>
      </c>
      <c r="AT646" s="11">
        <v>0</v>
      </c>
      <c r="AU646" s="11">
        <v>0</v>
      </c>
      <c r="AV646" s="11">
        <v>0</v>
      </c>
      <c r="AW646" s="11">
        <v>0</v>
      </c>
      <c r="AX646" s="11">
        <v>0</v>
      </c>
      <c r="AY646" s="11">
        <v>0</v>
      </c>
      <c r="AZ646" s="11">
        <v>0</v>
      </c>
      <c r="BA646" s="11">
        <v>5</v>
      </c>
      <c r="BB646">
        <v>90</v>
      </c>
      <c r="BC646" s="11" t="s">
        <v>862</v>
      </c>
      <c r="BD646">
        <v>0</v>
      </c>
      <c r="BE646" t="s">
        <v>824</v>
      </c>
      <c r="BF646">
        <v>0</v>
      </c>
      <c r="BG646">
        <v>0</v>
      </c>
      <c r="BH646">
        <v>5</v>
      </c>
      <c r="BI646">
        <v>90</v>
      </c>
      <c r="BJ646" t="s">
        <v>747</v>
      </c>
    </row>
    <row r="647" spans="1:63" x14ac:dyDescent="0.25">
      <c r="A647">
        <v>2025</v>
      </c>
      <c r="B647">
        <v>143</v>
      </c>
      <c r="C647" t="s">
        <v>61</v>
      </c>
      <c r="D647" s="11">
        <v>30021</v>
      </c>
      <c r="E647" t="s">
        <v>260</v>
      </c>
      <c r="F647" t="s">
        <v>819</v>
      </c>
      <c r="G647" t="s">
        <v>226</v>
      </c>
      <c r="H647" t="s">
        <v>823</v>
      </c>
      <c r="I647" t="s">
        <v>736</v>
      </c>
      <c r="J647">
        <v>2012</v>
      </c>
      <c r="K647">
        <v>13</v>
      </c>
      <c r="L647" t="s">
        <v>740</v>
      </c>
      <c r="M647" t="s">
        <v>743</v>
      </c>
      <c r="N647" t="s">
        <v>745</v>
      </c>
      <c r="Q647"/>
      <c r="S647">
        <v>0</v>
      </c>
      <c r="BB647"/>
      <c r="BC647" s="11"/>
      <c r="BD647"/>
    </row>
    <row r="648" spans="1:63" x14ac:dyDescent="0.25">
      <c r="A648">
        <v>2025</v>
      </c>
      <c r="B648">
        <v>124</v>
      </c>
      <c r="C648" t="s">
        <v>35</v>
      </c>
      <c r="D648" s="11">
        <v>21213</v>
      </c>
      <c r="E648" t="s">
        <v>260</v>
      </c>
      <c r="F648" t="s">
        <v>819</v>
      </c>
      <c r="G648" t="s">
        <v>224</v>
      </c>
      <c r="H648" t="s">
        <v>823</v>
      </c>
      <c r="I648" t="s">
        <v>224</v>
      </c>
      <c r="J648">
        <v>2009</v>
      </c>
      <c r="K648">
        <v>16</v>
      </c>
      <c r="L648" t="s">
        <v>741</v>
      </c>
      <c r="M648" t="s">
        <v>743</v>
      </c>
      <c r="N648" t="s">
        <v>745</v>
      </c>
      <c r="Q648"/>
      <c r="S648">
        <v>0</v>
      </c>
      <c r="BB648"/>
      <c r="BC648" s="11"/>
      <c r="BD648"/>
    </row>
    <row r="649" spans="1:63" x14ac:dyDescent="0.25">
      <c r="A649">
        <v>2025</v>
      </c>
      <c r="B649">
        <v>183</v>
      </c>
      <c r="C649" t="s">
        <v>40</v>
      </c>
      <c r="D649" s="11">
        <v>49037</v>
      </c>
      <c r="E649" t="s">
        <v>257</v>
      </c>
      <c r="F649" t="s">
        <v>816</v>
      </c>
      <c r="G649" t="s">
        <v>224</v>
      </c>
      <c r="H649" t="s">
        <v>823</v>
      </c>
      <c r="I649" t="s">
        <v>224</v>
      </c>
      <c r="J649">
        <v>2009</v>
      </c>
      <c r="K649">
        <v>16</v>
      </c>
      <c r="L649" t="s">
        <v>741</v>
      </c>
      <c r="M649" t="s">
        <v>743</v>
      </c>
      <c r="N649" t="s">
        <v>745</v>
      </c>
      <c r="Q649"/>
      <c r="S649">
        <v>0</v>
      </c>
      <c r="BB649"/>
      <c r="BC649" s="11"/>
      <c r="BD649"/>
    </row>
    <row r="650" spans="1:63" x14ac:dyDescent="0.25">
      <c r="A650">
        <v>2025</v>
      </c>
      <c r="B650">
        <v>116</v>
      </c>
      <c r="C650" t="s">
        <v>40</v>
      </c>
      <c r="D650" s="11">
        <v>48116</v>
      </c>
      <c r="E650" t="s">
        <v>257</v>
      </c>
      <c r="F650" t="s">
        <v>816</v>
      </c>
      <c r="G650" t="s">
        <v>224</v>
      </c>
      <c r="H650" t="s">
        <v>823</v>
      </c>
      <c r="I650" t="s">
        <v>224</v>
      </c>
      <c r="J650">
        <v>1977</v>
      </c>
      <c r="K650">
        <v>48</v>
      </c>
      <c r="L650" t="s">
        <v>742</v>
      </c>
      <c r="M650" t="s">
        <v>743</v>
      </c>
      <c r="N650" t="s">
        <v>745</v>
      </c>
      <c r="Q650"/>
      <c r="S650">
        <v>0</v>
      </c>
      <c r="BB650"/>
      <c r="BC650" s="11"/>
      <c r="BD650"/>
    </row>
    <row r="651" spans="1:63" x14ac:dyDescent="0.25">
      <c r="A651">
        <v>2025</v>
      </c>
      <c r="B651">
        <v>194</v>
      </c>
      <c r="C651" t="s">
        <v>40</v>
      </c>
      <c r="D651" s="11">
        <v>49412</v>
      </c>
      <c r="E651" t="s">
        <v>257</v>
      </c>
      <c r="F651" t="s">
        <v>816</v>
      </c>
      <c r="G651" t="s">
        <v>224</v>
      </c>
      <c r="H651" t="s">
        <v>823</v>
      </c>
      <c r="I651" t="s">
        <v>224</v>
      </c>
      <c r="J651">
        <v>1972</v>
      </c>
      <c r="K651">
        <v>53</v>
      </c>
      <c r="L651" t="s">
        <v>742</v>
      </c>
      <c r="M651" t="s">
        <v>743</v>
      </c>
      <c r="N651" t="s">
        <v>745</v>
      </c>
      <c r="Q651"/>
      <c r="S651">
        <v>0</v>
      </c>
      <c r="BB651"/>
      <c r="BC651" s="11"/>
      <c r="BD651"/>
    </row>
    <row r="652" spans="1:63" x14ac:dyDescent="0.25">
      <c r="A652">
        <v>2025</v>
      </c>
      <c r="B652">
        <v>159</v>
      </c>
      <c r="C652" t="s">
        <v>40</v>
      </c>
      <c r="D652" s="11">
        <v>49229</v>
      </c>
      <c r="E652" t="s">
        <v>257</v>
      </c>
      <c r="F652" t="s">
        <v>816</v>
      </c>
      <c r="G652" t="s">
        <v>226</v>
      </c>
      <c r="H652" t="s">
        <v>823</v>
      </c>
      <c r="I652" t="s">
        <v>736</v>
      </c>
      <c r="J652">
        <v>1937</v>
      </c>
      <c r="K652">
        <v>88</v>
      </c>
      <c r="L652" t="s">
        <v>742</v>
      </c>
      <c r="M652" t="s">
        <v>743</v>
      </c>
      <c r="N652" t="s">
        <v>745</v>
      </c>
      <c r="Q652"/>
      <c r="S652">
        <v>0</v>
      </c>
      <c r="BB652"/>
      <c r="BC652" s="11"/>
      <c r="BD652"/>
    </row>
    <row r="653" spans="1:63" x14ac:dyDescent="0.25">
      <c r="A653">
        <v>2025</v>
      </c>
      <c r="B653">
        <v>182</v>
      </c>
      <c r="C653" t="s">
        <v>40</v>
      </c>
      <c r="D653" s="11">
        <v>48054</v>
      </c>
      <c r="E653" t="s">
        <v>257</v>
      </c>
      <c r="F653" t="s">
        <v>816</v>
      </c>
      <c r="G653" t="s">
        <v>242</v>
      </c>
      <c r="H653" t="s">
        <v>864</v>
      </c>
      <c r="I653" t="s">
        <v>736</v>
      </c>
      <c r="J653">
        <v>1999</v>
      </c>
      <c r="K653">
        <v>26</v>
      </c>
      <c r="L653" t="s">
        <v>742</v>
      </c>
      <c r="M653" t="s">
        <v>743</v>
      </c>
      <c r="N653" t="s">
        <v>745</v>
      </c>
      <c r="Q653"/>
      <c r="S653">
        <v>0</v>
      </c>
      <c r="BB653"/>
      <c r="BC653" s="11"/>
      <c r="BD653"/>
    </row>
    <row r="654" spans="1:63" x14ac:dyDescent="0.25">
      <c r="A654">
        <v>2025</v>
      </c>
      <c r="B654">
        <v>170</v>
      </c>
      <c r="C654" t="s">
        <v>102</v>
      </c>
      <c r="D654" s="11">
        <v>68112</v>
      </c>
      <c r="E654" t="s">
        <v>255</v>
      </c>
      <c r="F654" t="s">
        <v>816</v>
      </c>
      <c r="G654" t="s">
        <v>224</v>
      </c>
      <c r="H654" t="s">
        <v>823</v>
      </c>
      <c r="I654" t="s">
        <v>224</v>
      </c>
      <c r="J654">
        <v>2010</v>
      </c>
      <c r="K654">
        <v>15</v>
      </c>
      <c r="L654" t="s">
        <v>740</v>
      </c>
      <c r="M654" t="s">
        <v>743</v>
      </c>
      <c r="N654" t="s">
        <v>746</v>
      </c>
      <c r="Q654"/>
      <c r="S654">
        <v>0</v>
      </c>
      <c r="BB654"/>
      <c r="BC654" s="11"/>
      <c r="BD654"/>
    </row>
    <row r="655" spans="1:63" x14ac:dyDescent="0.25">
      <c r="A655">
        <v>2025</v>
      </c>
      <c r="B655">
        <v>198</v>
      </c>
      <c r="C655" t="s">
        <v>53</v>
      </c>
      <c r="D655" s="11">
        <v>5701</v>
      </c>
      <c r="E655" t="s">
        <v>258</v>
      </c>
      <c r="F655" t="s">
        <v>817</v>
      </c>
      <c r="G655" t="s">
        <v>224</v>
      </c>
      <c r="H655" t="s">
        <v>823</v>
      </c>
      <c r="I655" t="s">
        <v>224</v>
      </c>
      <c r="J655">
        <v>2012</v>
      </c>
      <c r="K655">
        <v>13</v>
      </c>
      <c r="L655" t="s">
        <v>740</v>
      </c>
      <c r="M655" t="s">
        <v>743</v>
      </c>
      <c r="N655" t="s">
        <v>746</v>
      </c>
      <c r="Q655"/>
      <c r="S655">
        <v>0</v>
      </c>
      <c r="BB655"/>
      <c r="BC655" s="11"/>
      <c r="BD655"/>
    </row>
    <row r="656" spans="1:63" x14ac:dyDescent="0.25">
      <c r="A656">
        <v>2025</v>
      </c>
      <c r="B656">
        <v>110</v>
      </c>
      <c r="C656" t="s">
        <v>40</v>
      </c>
      <c r="D656" s="11">
        <v>48104</v>
      </c>
      <c r="E656" t="s">
        <v>257</v>
      </c>
      <c r="F656" t="s">
        <v>816</v>
      </c>
      <c r="G656" t="s">
        <v>236</v>
      </c>
      <c r="H656" t="s">
        <v>823</v>
      </c>
      <c r="I656" t="s">
        <v>736</v>
      </c>
      <c r="J656">
        <v>2014</v>
      </c>
      <c r="K656">
        <v>11</v>
      </c>
      <c r="L656" t="s">
        <v>740</v>
      </c>
      <c r="M656" t="s">
        <v>743</v>
      </c>
      <c r="N656" t="s">
        <v>746</v>
      </c>
      <c r="Q656"/>
      <c r="S656">
        <v>0</v>
      </c>
      <c r="BB656"/>
      <c r="BC656" s="11"/>
      <c r="BD656"/>
    </row>
    <row r="657" spans="1:64" x14ac:dyDescent="0.25">
      <c r="A657">
        <v>2025</v>
      </c>
      <c r="B657">
        <v>162</v>
      </c>
      <c r="C657" t="s">
        <v>57</v>
      </c>
      <c r="D657" s="11">
        <v>23221</v>
      </c>
      <c r="E657" t="s">
        <v>260</v>
      </c>
      <c r="F657" t="s">
        <v>819</v>
      </c>
      <c r="G657" t="s">
        <v>230</v>
      </c>
      <c r="H657" t="s">
        <v>823</v>
      </c>
      <c r="I657" t="s">
        <v>736</v>
      </c>
      <c r="J657">
        <v>2008</v>
      </c>
      <c r="K657">
        <v>17</v>
      </c>
      <c r="L657" t="s">
        <v>741</v>
      </c>
      <c r="M657" t="s">
        <v>743</v>
      </c>
      <c r="N657" t="s">
        <v>746</v>
      </c>
      <c r="Q657"/>
      <c r="S657">
        <v>0</v>
      </c>
      <c r="BB657"/>
      <c r="BC657" s="11"/>
      <c r="BD657"/>
    </row>
    <row r="658" spans="1:64" x14ac:dyDescent="0.25">
      <c r="A658">
        <v>2025</v>
      </c>
      <c r="B658">
        <v>146</v>
      </c>
      <c r="C658" t="s">
        <v>62</v>
      </c>
      <c r="D658" s="11">
        <v>99362</v>
      </c>
      <c r="E658" t="s">
        <v>253</v>
      </c>
      <c r="F658" t="s">
        <v>818</v>
      </c>
      <c r="G658" t="s">
        <v>230</v>
      </c>
      <c r="H658" t="s">
        <v>823</v>
      </c>
      <c r="I658" t="s">
        <v>736</v>
      </c>
      <c r="J658">
        <v>2006</v>
      </c>
      <c r="K658">
        <v>19</v>
      </c>
      <c r="L658" t="s">
        <v>741</v>
      </c>
      <c r="M658" t="s">
        <v>743</v>
      </c>
      <c r="N658" t="s">
        <v>746</v>
      </c>
      <c r="Q658"/>
      <c r="S658">
        <v>0</v>
      </c>
      <c r="BB658"/>
      <c r="BC658" s="11"/>
      <c r="BD658"/>
    </row>
    <row r="659" spans="1:64" x14ac:dyDescent="0.25">
      <c r="A659">
        <v>2025</v>
      </c>
      <c r="B659">
        <v>135</v>
      </c>
      <c r="C659" t="s">
        <v>865</v>
      </c>
      <c r="D659" s="11">
        <v>20024</v>
      </c>
      <c r="E659" t="s">
        <v>260</v>
      </c>
      <c r="F659" t="s">
        <v>819</v>
      </c>
      <c r="G659" t="s">
        <v>224</v>
      </c>
      <c r="H659" t="s">
        <v>823</v>
      </c>
      <c r="I659" t="s">
        <v>224</v>
      </c>
      <c r="J659">
        <v>1989</v>
      </c>
      <c r="K659">
        <v>36</v>
      </c>
      <c r="L659" t="s">
        <v>742</v>
      </c>
      <c r="M659" t="s">
        <v>743</v>
      </c>
      <c r="N659" t="s">
        <v>242</v>
      </c>
      <c r="Q659"/>
      <c r="S659">
        <v>0</v>
      </c>
      <c r="BB659"/>
      <c r="BC659" s="11"/>
      <c r="BD659"/>
    </row>
    <row r="660" spans="1:64" x14ac:dyDescent="0.25">
      <c r="A660">
        <v>2025</v>
      </c>
      <c r="B660">
        <v>175</v>
      </c>
      <c r="C660" t="s">
        <v>101</v>
      </c>
      <c r="D660" s="11">
        <v>2554</v>
      </c>
      <c r="E660" t="s">
        <v>258</v>
      </c>
      <c r="F660" t="s">
        <v>817</v>
      </c>
      <c r="G660" t="s">
        <v>230</v>
      </c>
      <c r="H660" t="s">
        <v>823</v>
      </c>
      <c r="I660" t="s">
        <v>736</v>
      </c>
      <c r="J660">
        <v>2020</v>
      </c>
      <c r="K660">
        <v>5</v>
      </c>
      <c r="L660" t="s">
        <v>738</v>
      </c>
      <c r="M660" t="s">
        <v>738</v>
      </c>
      <c r="N660" t="s">
        <v>746</v>
      </c>
      <c r="Q660"/>
      <c r="S660">
        <v>100</v>
      </c>
      <c r="T660">
        <v>30</v>
      </c>
      <c r="U660">
        <v>0</v>
      </c>
      <c r="V660">
        <v>8</v>
      </c>
      <c r="W660">
        <v>0</v>
      </c>
      <c r="X660">
        <v>5</v>
      </c>
      <c r="Y660">
        <v>2</v>
      </c>
      <c r="Z660">
        <v>5</v>
      </c>
      <c r="AA660">
        <v>5</v>
      </c>
      <c r="AB660">
        <v>10</v>
      </c>
      <c r="AC660">
        <v>10</v>
      </c>
      <c r="AD660">
        <v>10</v>
      </c>
      <c r="AE660">
        <v>0</v>
      </c>
      <c r="AF660">
        <v>15</v>
      </c>
      <c r="AG660" t="s">
        <v>825</v>
      </c>
      <c r="AH660">
        <v>0</v>
      </c>
      <c r="AJ660">
        <v>0</v>
      </c>
      <c r="AL660">
        <v>8</v>
      </c>
      <c r="AM660">
        <v>55</v>
      </c>
      <c r="AN660" s="11">
        <v>100</v>
      </c>
      <c r="AO660" s="11">
        <v>90</v>
      </c>
      <c r="AP660" s="11">
        <v>0</v>
      </c>
      <c r="AQ660" s="11">
        <v>0</v>
      </c>
      <c r="AR660" s="11">
        <v>10</v>
      </c>
      <c r="AS660" s="11">
        <v>0</v>
      </c>
      <c r="AT660" s="11">
        <v>0</v>
      </c>
      <c r="AU660" s="11">
        <v>0</v>
      </c>
      <c r="AV660" s="11">
        <v>0</v>
      </c>
      <c r="AW660" s="11">
        <v>0</v>
      </c>
      <c r="AX660" s="11">
        <v>0</v>
      </c>
      <c r="AY660" s="11">
        <v>0</v>
      </c>
      <c r="AZ660" s="11">
        <v>0</v>
      </c>
      <c r="BA660" s="11">
        <v>0</v>
      </c>
      <c r="BB660">
        <v>0</v>
      </c>
      <c r="BC660" s="11" t="s">
        <v>824</v>
      </c>
      <c r="BD660">
        <v>0</v>
      </c>
      <c r="BE660" t="s">
        <v>824</v>
      </c>
      <c r="BF660">
        <v>0</v>
      </c>
      <c r="BG660">
        <v>0</v>
      </c>
      <c r="BH660">
        <v>0</v>
      </c>
      <c r="BI660">
        <v>0</v>
      </c>
      <c r="BJ660" t="s">
        <v>747</v>
      </c>
      <c r="BK660" s="4">
        <v>0</v>
      </c>
      <c r="BL660" t="s">
        <v>588</v>
      </c>
    </row>
    <row r="661" spans="1:64" x14ac:dyDescent="0.25">
      <c r="A661">
        <v>2025</v>
      </c>
      <c r="B661">
        <v>199</v>
      </c>
      <c r="C661" t="s">
        <v>62</v>
      </c>
      <c r="D661" s="11">
        <v>99324</v>
      </c>
      <c r="E661" t="s">
        <v>253</v>
      </c>
      <c r="F661" t="s">
        <v>818</v>
      </c>
      <c r="G661" t="s">
        <v>230</v>
      </c>
      <c r="H661" t="s">
        <v>823</v>
      </c>
      <c r="I661" t="s">
        <v>736</v>
      </c>
      <c r="J661">
        <v>2020</v>
      </c>
      <c r="K661">
        <v>5</v>
      </c>
      <c r="L661" t="s">
        <v>738</v>
      </c>
      <c r="M661" t="s">
        <v>738</v>
      </c>
      <c r="N661" t="s">
        <v>746</v>
      </c>
      <c r="O661" s="2">
        <v>522000</v>
      </c>
      <c r="P661" s="2">
        <v>522000</v>
      </c>
      <c r="Q661">
        <v>490000</v>
      </c>
      <c r="R661" s="3">
        <v>0.93869731800766287</v>
      </c>
      <c r="S661">
        <v>99.999999999999972</v>
      </c>
      <c r="T661">
        <v>77.581999999999994</v>
      </c>
      <c r="U661">
        <v>3.5880000000000001</v>
      </c>
      <c r="V661">
        <v>0.95399999999999996</v>
      </c>
      <c r="W661">
        <v>0.45200000000000001</v>
      </c>
      <c r="X661">
        <v>2.8540000000000001</v>
      </c>
      <c r="Y661">
        <v>4.4800000000000004</v>
      </c>
      <c r="Z661">
        <v>0.753</v>
      </c>
      <c r="AA661">
        <v>3.3</v>
      </c>
      <c r="AB661">
        <v>0.24399999999999999</v>
      </c>
      <c r="AC661">
        <v>3.0790000000000002</v>
      </c>
      <c r="AD661">
        <v>0</v>
      </c>
      <c r="AE661">
        <v>0.51200000000000001</v>
      </c>
      <c r="AF661">
        <v>1.167</v>
      </c>
      <c r="AG661" t="s">
        <v>87</v>
      </c>
      <c r="AH661">
        <v>1.0349999999999999</v>
      </c>
      <c r="AI661" t="s">
        <v>826</v>
      </c>
      <c r="AJ661">
        <v>0</v>
      </c>
      <c r="AL661">
        <v>1.4059999999999999</v>
      </c>
      <c r="AM661">
        <v>10.09</v>
      </c>
      <c r="AN661" s="11">
        <v>100</v>
      </c>
      <c r="AO661" s="11">
        <v>32</v>
      </c>
      <c r="AP661" s="11">
        <v>0</v>
      </c>
      <c r="AQ661" s="11">
        <v>13</v>
      </c>
      <c r="AR661" s="11">
        <v>20</v>
      </c>
      <c r="AS661" s="11">
        <v>0</v>
      </c>
      <c r="AT661" s="11">
        <v>22</v>
      </c>
      <c r="AU661" s="11">
        <v>1</v>
      </c>
      <c r="AV661" s="11">
        <v>0</v>
      </c>
      <c r="AW661" s="11">
        <v>0.5</v>
      </c>
      <c r="AX661" s="11">
        <v>6.5</v>
      </c>
      <c r="AY661" s="11">
        <v>0</v>
      </c>
      <c r="AZ661" s="11">
        <v>0</v>
      </c>
      <c r="BA661" s="11">
        <v>5</v>
      </c>
      <c r="BB661">
        <v>0</v>
      </c>
      <c r="BC661" s="11" t="s">
        <v>824</v>
      </c>
      <c r="BD661">
        <v>0</v>
      </c>
      <c r="BE661" t="s">
        <v>824</v>
      </c>
      <c r="BF661">
        <v>13</v>
      </c>
      <c r="BG661">
        <v>22</v>
      </c>
      <c r="BH661">
        <v>12</v>
      </c>
      <c r="BI661">
        <v>0</v>
      </c>
      <c r="BJ661" t="s">
        <v>747</v>
      </c>
      <c r="BK661" s="4">
        <v>1111</v>
      </c>
      <c r="BL661" t="s">
        <v>588</v>
      </c>
    </row>
    <row r="662" spans="1:64" x14ac:dyDescent="0.25">
      <c r="A662">
        <v>2025</v>
      </c>
      <c r="B662">
        <v>148</v>
      </c>
      <c r="C662" t="s">
        <v>55</v>
      </c>
      <c r="D662" s="11">
        <v>97828</v>
      </c>
      <c r="E662" t="s">
        <v>253</v>
      </c>
      <c r="F662" t="s">
        <v>818</v>
      </c>
      <c r="G662" t="s">
        <v>230</v>
      </c>
      <c r="H662" t="s">
        <v>827</v>
      </c>
      <c r="I662" t="s">
        <v>736</v>
      </c>
      <c r="J662">
        <v>2020</v>
      </c>
      <c r="K662">
        <v>5</v>
      </c>
      <c r="L662" t="s">
        <v>738</v>
      </c>
      <c r="M662" t="s">
        <v>738</v>
      </c>
      <c r="N662" t="s">
        <v>745</v>
      </c>
      <c r="O662" s="2">
        <v>75000</v>
      </c>
      <c r="P662" s="2">
        <v>68000</v>
      </c>
      <c r="Q662">
        <v>62000</v>
      </c>
      <c r="R662" s="3">
        <v>0.82666666666666666</v>
      </c>
      <c r="S662">
        <v>100</v>
      </c>
      <c r="T662">
        <v>20</v>
      </c>
      <c r="U662">
        <v>5</v>
      </c>
      <c r="V662">
        <v>23</v>
      </c>
      <c r="W662">
        <v>6</v>
      </c>
      <c r="X662">
        <v>5</v>
      </c>
      <c r="Y662">
        <v>4</v>
      </c>
      <c r="Z662">
        <v>7</v>
      </c>
      <c r="AA662">
        <v>7</v>
      </c>
      <c r="AB662">
        <v>3</v>
      </c>
      <c r="AC662">
        <v>17</v>
      </c>
      <c r="AD662">
        <v>0</v>
      </c>
      <c r="AE662">
        <v>3</v>
      </c>
      <c r="AF662">
        <v>0</v>
      </c>
      <c r="AG662" t="s">
        <v>824</v>
      </c>
      <c r="AH662">
        <v>0</v>
      </c>
      <c r="AJ662">
        <v>0</v>
      </c>
      <c r="AL662">
        <v>29</v>
      </c>
      <c r="AM662">
        <v>37</v>
      </c>
      <c r="AN662" s="11">
        <v>100</v>
      </c>
      <c r="AO662" s="11">
        <v>100</v>
      </c>
      <c r="AP662" s="11">
        <v>0</v>
      </c>
      <c r="AQ662" s="11">
        <v>0</v>
      </c>
      <c r="AR662" s="11">
        <v>0</v>
      </c>
      <c r="AS662" s="11">
        <v>0</v>
      </c>
      <c r="AT662" s="11">
        <v>0</v>
      </c>
      <c r="AU662" s="11">
        <v>0</v>
      </c>
      <c r="AV662" s="11">
        <v>0</v>
      </c>
      <c r="AW662" s="11">
        <v>0</v>
      </c>
      <c r="AX662" s="11">
        <v>0</v>
      </c>
      <c r="AY662" s="11">
        <v>0</v>
      </c>
      <c r="AZ662" s="11">
        <v>0</v>
      </c>
      <c r="BA662" s="11">
        <v>0</v>
      </c>
      <c r="BB662">
        <v>0</v>
      </c>
      <c r="BC662" s="11" t="s">
        <v>824</v>
      </c>
      <c r="BD662">
        <v>0</v>
      </c>
      <c r="BE662" t="s">
        <v>824</v>
      </c>
      <c r="BF662">
        <v>0</v>
      </c>
      <c r="BG662">
        <v>0</v>
      </c>
      <c r="BH662">
        <v>0</v>
      </c>
      <c r="BI662">
        <v>0</v>
      </c>
      <c r="BJ662" t="s">
        <v>747</v>
      </c>
      <c r="BK662" s="4">
        <v>1771</v>
      </c>
      <c r="BL662" t="s">
        <v>588</v>
      </c>
    </row>
    <row r="663" spans="1:64" x14ac:dyDescent="0.25">
      <c r="A663">
        <v>2025</v>
      </c>
      <c r="B663">
        <v>161</v>
      </c>
      <c r="C663" t="s">
        <v>78</v>
      </c>
      <c r="D663" s="11">
        <v>47708</v>
      </c>
      <c r="E663" t="s">
        <v>257</v>
      </c>
      <c r="F663" t="s">
        <v>816</v>
      </c>
      <c r="G663" t="s">
        <v>230</v>
      </c>
      <c r="H663" t="s">
        <v>823</v>
      </c>
      <c r="I663" t="s">
        <v>736</v>
      </c>
      <c r="J663">
        <v>2021</v>
      </c>
      <c r="K663">
        <v>4</v>
      </c>
      <c r="L663" t="s">
        <v>738</v>
      </c>
      <c r="M663" t="s">
        <v>738</v>
      </c>
      <c r="N663" t="s">
        <v>746</v>
      </c>
      <c r="O663" s="2">
        <v>100500</v>
      </c>
      <c r="P663" s="2">
        <v>100000</v>
      </c>
      <c r="Q663">
        <v>104000</v>
      </c>
      <c r="R663" s="3">
        <v>1.0348258706467661</v>
      </c>
      <c r="S663">
        <v>99.999999999999986</v>
      </c>
      <c r="T663">
        <v>20</v>
      </c>
      <c r="U663">
        <v>1</v>
      </c>
      <c r="V663">
        <v>50</v>
      </c>
      <c r="W663">
        <v>0</v>
      </c>
      <c r="X663">
        <v>0.1</v>
      </c>
      <c r="Y663">
        <v>10</v>
      </c>
      <c r="Z663">
        <v>0</v>
      </c>
      <c r="AA663">
        <v>10</v>
      </c>
      <c r="AB663">
        <v>0.1</v>
      </c>
      <c r="AC663">
        <v>5</v>
      </c>
      <c r="AD663">
        <v>0</v>
      </c>
      <c r="AE663">
        <v>3</v>
      </c>
      <c r="AF663">
        <v>0.8</v>
      </c>
      <c r="AG663" t="s">
        <v>829</v>
      </c>
      <c r="AH663">
        <v>0</v>
      </c>
      <c r="AJ663">
        <v>0</v>
      </c>
      <c r="AL663">
        <v>50</v>
      </c>
      <c r="AM663">
        <v>18.900000000000002</v>
      </c>
      <c r="AN663" s="11">
        <v>99.999999999999986</v>
      </c>
      <c r="AO663" s="11">
        <v>48.89</v>
      </c>
      <c r="AP663" s="11">
        <v>0</v>
      </c>
      <c r="AQ663" s="11">
        <v>1</v>
      </c>
      <c r="AR663" s="11">
        <v>50</v>
      </c>
      <c r="AS663" s="11">
        <v>0.1</v>
      </c>
      <c r="AT663" s="11">
        <v>0</v>
      </c>
      <c r="AU663" s="11">
        <v>0</v>
      </c>
      <c r="AV663" s="11">
        <v>0</v>
      </c>
      <c r="AW663" s="11">
        <v>8.0000000000000002E-3</v>
      </c>
      <c r="AX663" s="11">
        <v>0</v>
      </c>
      <c r="AY663" s="11">
        <v>0</v>
      </c>
      <c r="AZ663" s="11">
        <v>0</v>
      </c>
      <c r="BA663" s="11">
        <v>0</v>
      </c>
      <c r="BB663">
        <v>2E-3</v>
      </c>
      <c r="BC663" s="11" t="s">
        <v>830</v>
      </c>
      <c r="BD663">
        <v>0</v>
      </c>
      <c r="BF663">
        <v>1</v>
      </c>
      <c r="BG663">
        <v>0.1</v>
      </c>
      <c r="BH663">
        <v>8.0000000000000002E-3</v>
      </c>
      <c r="BI663">
        <v>2E-3</v>
      </c>
      <c r="BJ663" t="s">
        <v>748</v>
      </c>
      <c r="BL663" t="s">
        <v>588</v>
      </c>
    </row>
    <row r="664" spans="1:64" x14ac:dyDescent="0.25">
      <c r="A664">
        <v>2025</v>
      </c>
      <c r="B664">
        <v>112</v>
      </c>
      <c r="C664" t="s">
        <v>40</v>
      </c>
      <c r="D664" s="11">
        <v>49456</v>
      </c>
      <c r="E664" t="s">
        <v>257</v>
      </c>
      <c r="F664" t="s">
        <v>816</v>
      </c>
      <c r="G664" t="s">
        <v>230</v>
      </c>
      <c r="H664" t="s">
        <v>823</v>
      </c>
      <c r="I664" t="s">
        <v>736</v>
      </c>
      <c r="J664">
        <v>2021</v>
      </c>
      <c r="K664">
        <v>4</v>
      </c>
      <c r="L664" t="s">
        <v>738</v>
      </c>
      <c r="M664" t="s">
        <v>738</v>
      </c>
      <c r="N664" t="s">
        <v>745</v>
      </c>
      <c r="Q664"/>
      <c r="S664">
        <v>100</v>
      </c>
      <c r="T664">
        <v>100</v>
      </c>
      <c r="U664">
        <v>0</v>
      </c>
      <c r="V664">
        <v>0</v>
      </c>
      <c r="W664">
        <v>0</v>
      </c>
      <c r="X664">
        <v>0</v>
      </c>
      <c r="Y664">
        <v>0</v>
      </c>
      <c r="Z664">
        <v>0</v>
      </c>
      <c r="AA664">
        <v>0</v>
      </c>
      <c r="AB664">
        <v>0</v>
      </c>
      <c r="AC664">
        <v>0</v>
      </c>
      <c r="AD664">
        <v>0</v>
      </c>
      <c r="AE664">
        <v>0</v>
      </c>
      <c r="AF664">
        <v>0</v>
      </c>
      <c r="AG664" t="s">
        <v>824</v>
      </c>
      <c r="AH664">
        <v>0</v>
      </c>
      <c r="AJ664">
        <v>0</v>
      </c>
      <c r="AL664">
        <v>0</v>
      </c>
      <c r="AM664">
        <v>0</v>
      </c>
      <c r="AN664" s="11">
        <v>100</v>
      </c>
      <c r="AO664" s="11">
        <v>100</v>
      </c>
      <c r="AP664" s="11">
        <v>0</v>
      </c>
      <c r="AQ664" s="11">
        <v>0</v>
      </c>
      <c r="AR664" s="11">
        <v>0</v>
      </c>
      <c r="AS664" s="11">
        <v>0</v>
      </c>
      <c r="AT664" s="11">
        <v>0</v>
      </c>
      <c r="AU664" s="11">
        <v>0</v>
      </c>
      <c r="AV664" s="11">
        <v>0</v>
      </c>
      <c r="AW664" s="11">
        <v>0</v>
      </c>
      <c r="AX664" s="11">
        <v>0</v>
      </c>
      <c r="AY664" s="11">
        <v>0</v>
      </c>
      <c r="AZ664" s="11">
        <v>0</v>
      </c>
      <c r="BA664" s="11">
        <v>0</v>
      </c>
      <c r="BB664">
        <v>0</v>
      </c>
      <c r="BC664" s="11" t="s">
        <v>824</v>
      </c>
      <c r="BD664">
        <v>0</v>
      </c>
      <c r="BE664" t="s">
        <v>824</v>
      </c>
      <c r="BF664">
        <v>0</v>
      </c>
      <c r="BG664">
        <v>0</v>
      </c>
      <c r="BH664">
        <v>0</v>
      </c>
      <c r="BI664">
        <v>0</v>
      </c>
      <c r="BJ664" t="s">
        <v>748</v>
      </c>
      <c r="BL664" t="s">
        <v>588</v>
      </c>
    </row>
    <row r="665" spans="1:64" x14ac:dyDescent="0.25">
      <c r="A665">
        <v>2025</v>
      </c>
      <c r="B665">
        <v>189</v>
      </c>
      <c r="C665" t="s">
        <v>40</v>
      </c>
      <c r="D665" s="11">
        <v>48063</v>
      </c>
      <c r="E665" t="s">
        <v>257</v>
      </c>
      <c r="F665" t="s">
        <v>816</v>
      </c>
      <c r="G665" t="s">
        <v>224</v>
      </c>
      <c r="H665" t="s">
        <v>823</v>
      </c>
      <c r="I665" t="s">
        <v>224</v>
      </c>
      <c r="J665">
        <v>2021</v>
      </c>
      <c r="K665">
        <v>4</v>
      </c>
      <c r="L665" t="s">
        <v>738</v>
      </c>
      <c r="M665" t="s">
        <v>738</v>
      </c>
      <c r="N665" t="s">
        <v>745</v>
      </c>
      <c r="Q665"/>
      <c r="S665">
        <v>100</v>
      </c>
      <c r="T665">
        <v>10</v>
      </c>
      <c r="U665">
        <v>0</v>
      </c>
      <c r="V665">
        <v>0</v>
      </c>
      <c r="W665">
        <v>0</v>
      </c>
      <c r="X665">
        <v>0</v>
      </c>
      <c r="Y665">
        <v>5</v>
      </c>
      <c r="Z665">
        <v>0</v>
      </c>
      <c r="AA665">
        <v>0</v>
      </c>
      <c r="AB665">
        <v>0</v>
      </c>
      <c r="AC665">
        <v>0</v>
      </c>
      <c r="AD665">
        <v>0</v>
      </c>
      <c r="AE665">
        <v>40</v>
      </c>
      <c r="AF665">
        <v>45</v>
      </c>
      <c r="AG665" t="s">
        <v>70</v>
      </c>
      <c r="AH665">
        <v>0</v>
      </c>
      <c r="AJ665">
        <v>0</v>
      </c>
      <c r="AL665">
        <v>0</v>
      </c>
      <c r="AM665">
        <v>85</v>
      </c>
      <c r="AN665" s="11">
        <v>100</v>
      </c>
      <c r="AO665" s="11">
        <v>90</v>
      </c>
      <c r="AP665" s="11">
        <v>0</v>
      </c>
      <c r="AQ665" s="11">
        <v>10</v>
      </c>
      <c r="AR665" s="11">
        <v>0</v>
      </c>
      <c r="AS665" s="11">
        <v>0</v>
      </c>
      <c r="AT665" s="11">
        <v>0</v>
      </c>
      <c r="AU665" s="11">
        <v>0</v>
      </c>
      <c r="AV665" s="11">
        <v>0</v>
      </c>
      <c r="AW665" s="11">
        <v>0</v>
      </c>
      <c r="AX665" s="11">
        <v>0</v>
      </c>
      <c r="AY665" s="11">
        <v>0</v>
      </c>
      <c r="AZ665" s="11">
        <v>0</v>
      </c>
      <c r="BA665" s="11">
        <v>0</v>
      </c>
      <c r="BB665">
        <v>0</v>
      </c>
      <c r="BC665" s="11" t="s">
        <v>824</v>
      </c>
      <c r="BD665">
        <v>0</v>
      </c>
      <c r="BE665" t="s">
        <v>824</v>
      </c>
      <c r="BF665">
        <v>10</v>
      </c>
      <c r="BG665">
        <v>0</v>
      </c>
      <c r="BH665">
        <v>0</v>
      </c>
      <c r="BI665">
        <v>0</v>
      </c>
      <c r="BJ665" t="s">
        <v>748</v>
      </c>
      <c r="BL665" t="s">
        <v>588</v>
      </c>
    </row>
    <row r="666" spans="1:64" x14ac:dyDescent="0.25">
      <c r="A666">
        <v>2025</v>
      </c>
      <c r="B666">
        <v>145</v>
      </c>
      <c r="C666" t="s">
        <v>32</v>
      </c>
      <c r="D666" s="11">
        <v>93726</v>
      </c>
      <c r="E666" t="s">
        <v>253</v>
      </c>
      <c r="F666" t="s">
        <v>818</v>
      </c>
      <c r="G666" t="s">
        <v>226</v>
      </c>
      <c r="H666" t="s">
        <v>823</v>
      </c>
      <c r="I666" t="s">
        <v>736</v>
      </c>
      <c r="J666">
        <v>2021</v>
      </c>
      <c r="K666">
        <v>4</v>
      </c>
      <c r="L666" t="s">
        <v>738</v>
      </c>
      <c r="M666" t="s">
        <v>738</v>
      </c>
      <c r="N666" t="s">
        <v>744</v>
      </c>
      <c r="Q666"/>
      <c r="S666">
        <v>100</v>
      </c>
      <c r="T666">
        <v>99</v>
      </c>
      <c r="U666">
        <v>0</v>
      </c>
      <c r="V666">
        <v>0</v>
      </c>
      <c r="W666">
        <v>0</v>
      </c>
      <c r="X666">
        <v>0</v>
      </c>
      <c r="Y666">
        <v>0.3</v>
      </c>
      <c r="Z666">
        <v>0</v>
      </c>
      <c r="AA666">
        <v>0</v>
      </c>
      <c r="AB666">
        <v>0</v>
      </c>
      <c r="AC666">
        <v>0</v>
      </c>
      <c r="AD666">
        <v>0</v>
      </c>
      <c r="AE666">
        <v>0</v>
      </c>
      <c r="AF666">
        <v>0.7</v>
      </c>
      <c r="AG666" t="s">
        <v>70</v>
      </c>
      <c r="AH666">
        <v>0</v>
      </c>
      <c r="AJ666">
        <v>0</v>
      </c>
      <c r="AL666">
        <v>0</v>
      </c>
      <c r="AM666">
        <v>0.7</v>
      </c>
      <c r="AN666" s="11">
        <v>100</v>
      </c>
      <c r="AO666" s="11">
        <v>0</v>
      </c>
      <c r="AP666" s="11">
        <v>0</v>
      </c>
      <c r="AQ666" s="11">
        <v>0</v>
      </c>
      <c r="AR666" s="11">
        <v>0</v>
      </c>
      <c r="AS666" s="11">
        <v>0</v>
      </c>
      <c r="AT666" s="11">
        <v>30</v>
      </c>
      <c r="AU666" s="11">
        <v>0</v>
      </c>
      <c r="AV666" s="11">
        <v>0</v>
      </c>
      <c r="AW666" s="11">
        <v>20</v>
      </c>
      <c r="AX666" s="11">
        <v>0</v>
      </c>
      <c r="AY666" s="11">
        <v>0</v>
      </c>
      <c r="AZ666" s="11">
        <v>0</v>
      </c>
      <c r="BA666" s="11">
        <v>40</v>
      </c>
      <c r="BB666">
        <v>10</v>
      </c>
      <c r="BC666" s="11" t="s">
        <v>831</v>
      </c>
      <c r="BD666">
        <v>0</v>
      </c>
      <c r="BE666" t="s">
        <v>824</v>
      </c>
      <c r="BF666">
        <v>0</v>
      </c>
      <c r="BG666">
        <v>30</v>
      </c>
      <c r="BH666">
        <v>60</v>
      </c>
      <c r="BI666">
        <v>10</v>
      </c>
      <c r="BJ666" t="s">
        <v>748</v>
      </c>
      <c r="BL666" t="s">
        <v>588</v>
      </c>
    </row>
    <row r="667" spans="1:64" x14ac:dyDescent="0.25">
      <c r="A667">
        <v>2025</v>
      </c>
      <c r="B667">
        <v>193</v>
      </c>
      <c r="C667" t="s">
        <v>40</v>
      </c>
      <c r="D667" s="11">
        <v>48341</v>
      </c>
      <c r="E667" t="s">
        <v>257</v>
      </c>
      <c r="F667" t="s">
        <v>816</v>
      </c>
      <c r="G667" t="s">
        <v>224</v>
      </c>
      <c r="H667" t="s">
        <v>823</v>
      </c>
      <c r="I667" t="s">
        <v>224</v>
      </c>
      <c r="J667">
        <v>2021</v>
      </c>
      <c r="K667">
        <v>4</v>
      </c>
      <c r="L667" t="s">
        <v>738</v>
      </c>
      <c r="M667" t="s">
        <v>738</v>
      </c>
      <c r="N667" t="s">
        <v>745</v>
      </c>
      <c r="O667" s="2">
        <v>495929.26</v>
      </c>
      <c r="P667" s="2">
        <v>119075</v>
      </c>
      <c r="Q667">
        <v>491985</v>
      </c>
      <c r="R667" s="3">
        <v>0.99204672859996201</v>
      </c>
      <c r="S667">
        <v>100</v>
      </c>
      <c r="T667">
        <v>99</v>
      </c>
      <c r="U667">
        <v>0</v>
      </c>
      <c r="V667">
        <v>0</v>
      </c>
      <c r="W667">
        <v>0</v>
      </c>
      <c r="X667">
        <v>0</v>
      </c>
      <c r="Y667">
        <v>0</v>
      </c>
      <c r="Z667">
        <v>0</v>
      </c>
      <c r="AA667">
        <v>0</v>
      </c>
      <c r="AB667">
        <v>0</v>
      </c>
      <c r="AC667">
        <v>0</v>
      </c>
      <c r="AD667">
        <v>0</v>
      </c>
      <c r="AE667">
        <v>1</v>
      </c>
      <c r="AF667">
        <v>0</v>
      </c>
      <c r="AG667" t="s">
        <v>824</v>
      </c>
      <c r="AH667">
        <v>0</v>
      </c>
      <c r="AJ667">
        <v>0</v>
      </c>
      <c r="AL667">
        <v>0</v>
      </c>
      <c r="AM667">
        <v>1</v>
      </c>
      <c r="AN667" s="11">
        <v>100</v>
      </c>
      <c r="AO667" s="11">
        <v>99</v>
      </c>
      <c r="AP667" s="11">
        <v>0</v>
      </c>
      <c r="AQ667" s="11">
        <v>0</v>
      </c>
      <c r="AR667" s="11">
        <v>0</v>
      </c>
      <c r="AS667" s="11">
        <v>0</v>
      </c>
      <c r="AT667" s="11">
        <v>0</v>
      </c>
      <c r="AU667" s="11">
        <v>0</v>
      </c>
      <c r="AV667" s="11">
        <v>0</v>
      </c>
      <c r="AW667" s="11">
        <v>0</v>
      </c>
      <c r="AX667" s="11">
        <v>0</v>
      </c>
      <c r="AY667" s="11">
        <v>1</v>
      </c>
      <c r="AZ667" s="11">
        <v>0</v>
      </c>
      <c r="BA667" s="11">
        <v>0</v>
      </c>
      <c r="BB667">
        <v>0</v>
      </c>
      <c r="BC667" s="11" t="s">
        <v>824</v>
      </c>
      <c r="BD667">
        <v>0</v>
      </c>
      <c r="BE667" t="s">
        <v>824</v>
      </c>
      <c r="BF667">
        <v>0</v>
      </c>
      <c r="BG667">
        <v>0</v>
      </c>
      <c r="BH667">
        <v>1</v>
      </c>
      <c r="BI667">
        <v>0</v>
      </c>
      <c r="BJ667" t="s">
        <v>747</v>
      </c>
      <c r="BK667" s="4">
        <v>500</v>
      </c>
      <c r="BL667" t="s">
        <v>587</v>
      </c>
    </row>
    <row r="668" spans="1:64" x14ac:dyDescent="0.25">
      <c r="A668">
        <v>2025</v>
      </c>
      <c r="B668">
        <v>121</v>
      </c>
      <c r="C668" t="s">
        <v>23</v>
      </c>
      <c r="D668" s="11">
        <v>59053</v>
      </c>
      <c r="E668" t="s">
        <v>254</v>
      </c>
      <c r="F668" t="s">
        <v>816</v>
      </c>
      <c r="G668" t="s">
        <v>230</v>
      </c>
      <c r="H668" t="s">
        <v>823</v>
      </c>
      <c r="I668" t="s">
        <v>736</v>
      </c>
      <c r="J668">
        <v>2020</v>
      </c>
      <c r="K668">
        <v>5</v>
      </c>
      <c r="L668" t="s">
        <v>738</v>
      </c>
      <c r="M668" t="s">
        <v>738</v>
      </c>
      <c r="N668" t="s">
        <v>746</v>
      </c>
      <c r="O668" s="2">
        <v>69000</v>
      </c>
      <c r="P668" s="2">
        <v>59000</v>
      </c>
      <c r="Q668">
        <v>56000</v>
      </c>
      <c r="R668" s="3">
        <v>0.81159420289855078</v>
      </c>
      <c r="S668">
        <v>100</v>
      </c>
      <c r="T668">
        <v>75</v>
      </c>
      <c r="U668">
        <v>0</v>
      </c>
      <c r="V668">
        <v>0</v>
      </c>
      <c r="W668">
        <v>0</v>
      </c>
      <c r="X668">
        <v>0</v>
      </c>
      <c r="Y668">
        <v>20</v>
      </c>
      <c r="Z668">
        <v>5</v>
      </c>
      <c r="AA668">
        <v>0</v>
      </c>
      <c r="AB668">
        <v>0</v>
      </c>
      <c r="AC668">
        <v>0</v>
      </c>
      <c r="AD668">
        <v>0</v>
      </c>
      <c r="AE668">
        <v>0</v>
      </c>
      <c r="AF668">
        <v>0</v>
      </c>
      <c r="AG668" t="s">
        <v>824</v>
      </c>
      <c r="AH668">
        <v>0</v>
      </c>
      <c r="AJ668">
        <v>0</v>
      </c>
      <c r="AL668">
        <v>0</v>
      </c>
      <c r="AM668">
        <v>5</v>
      </c>
      <c r="AN668" s="11">
        <v>100</v>
      </c>
      <c r="AO668" s="11">
        <v>100</v>
      </c>
      <c r="AP668" s="11">
        <v>0</v>
      </c>
      <c r="AQ668" s="11">
        <v>0</v>
      </c>
      <c r="AR668" s="11">
        <v>0</v>
      </c>
      <c r="AS668" s="11">
        <v>0</v>
      </c>
      <c r="AT668" s="11">
        <v>0</v>
      </c>
      <c r="AU668" s="11">
        <v>0</v>
      </c>
      <c r="AV668" s="11">
        <v>0</v>
      </c>
      <c r="AW668" s="11">
        <v>0</v>
      </c>
      <c r="AX668" s="11">
        <v>0</v>
      </c>
      <c r="AY668" s="11">
        <v>0</v>
      </c>
      <c r="AZ668" s="11">
        <v>0</v>
      </c>
      <c r="BA668" s="11">
        <v>0</v>
      </c>
      <c r="BB668">
        <v>0</v>
      </c>
      <c r="BC668" s="11" t="s">
        <v>824</v>
      </c>
      <c r="BD668">
        <v>0</v>
      </c>
      <c r="BE668" t="s">
        <v>824</v>
      </c>
      <c r="BF668">
        <v>0</v>
      </c>
      <c r="BG668">
        <v>0</v>
      </c>
      <c r="BH668">
        <v>0</v>
      </c>
      <c r="BI668">
        <v>0</v>
      </c>
      <c r="BJ668" t="s">
        <v>748</v>
      </c>
      <c r="BL668" t="s">
        <v>587</v>
      </c>
    </row>
    <row r="669" spans="1:64" x14ac:dyDescent="0.25">
      <c r="A669">
        <v>2025</v>
      </c>
      <c r="B669">
        <v>108</v>
      </c>
      <c r="C669" t="s">
        <v>40</v>
      </c>
      <c r="D669" s="11">
        <v>49685</v>
      </c>
      <c r="E669" t="s">
        <v>257</v>
      </c>
      <c r="F669" t="s">
        <v>816</v>
      </c>
      <c r="G669" t="s">
        <v>230</v>
      </c>
      <c r="H669" t="s">
        <v>823</v>
      </c>
      <c r="I669" t="s">
        <v>736</v>
      </c>
      <c r="J669">
        <v>2021</v>
      </c>
      <c r="K669">
        <v>4</v>
      </c>
      <c r="L669" t="s">
        <v>738</v>
      </c>
      <c r="M669" t="s">
        <v>738</v>
      </c>
      <c r="N669" t="s">
        <v>746</v>
      </c>
      <c r="O669" s="2">
        <v>400000</v>
      </c>
      <c r="P669" s="2">
        <v>300000</v>
      </c>
      <c r="Q669">
        <v>500000</v>
      </c>
      <c r="R669" s="3">
        <v>1.25</v>
      </c>
      <c r="S669">
        <v>100</v>
      </c>
      <c r="T669">
        <v>0</v>
      </c>
      <c r="U669">
        <v>0</v>
      </c>
      <c r="V669">
        <v>85</v>
      </c>
      <c r="W669">
        <v>1</v>
      </c>
      <c r="X669">
        <v>7</v>
      </c>
      <c r="Y669">
        <v>7</v>
      </c>
      <c r="Z669">
        <v>0</v>
      </c>
      <c r="AA669">
        <v>0</v>
      </c>
      <c r="AB669">
        <v>0</v>
      </c>
      <c r="AC669">
        <v>0</v>
      </c>
      <c r="AD669">
        <v>0</v>
      </c>
      <c r="AE669">
        <v>0</v>
      </c>
      <c r="AF669">
        <v>0</v>
      </c>
      <c r="AG669" t="s">
        <v>824</v>
      </c>
      <c r="AH669">
        <v>0</v>
      </c>
      <c r="AJ669">
        <v>0</v>
      </c>
      <c r="AL669">
        <v>86</v>
      </c>
      <c r="AM669">
        <v>0</v>
      </c>
      <c r="AN669" s="11">
        <v>100</v>
      </c>
      <c r="AO669" s="11">
        <v>50</v>
      </c>
      <c r="AP669" s="11">
        <v>0</v>
      </c>
      <c r="AQ669" s="11">
        <v>25</v>
      </c>
      <c r="AR669" s="11">
        <v>15</v>
      </c>
      <c r="AS669" s="11">
        <v>0</v>
      </c>
      <c r="AT669" s="11">
        <v>0</v>
      </c>
      <c r="AU669" s="11">
        <v>0</v>
      </c>
      <c r="AV669" s="11">
        <v>0</v>
      </c>
      <c r="AW669" s="11">
        <v>0</v>
      </c>
      <c r="AX669" s="11">
        <v>0</v>
      </c>
      <c r="AY669" s="11">
        <v>0</v>
      </c>
      <c r="AZ669" s="11">
        <v>5</v>
      </c>
      <c r="BA669" s="11">
        <v>5</v>
      </c>
      <c r="BB669">
        <v>0</v>
      </c>
      <c r="BC669" s="11" t="s">
        <v>824</v>
      </c>
      <c r="BD669">
        <v>0</v>
      </c>
      <c r="BE669" t="s">
        <v>824</v>
      </c>
      <c r="BF669">
        <v>25</v>
      </c>
      <c r="BG669">
        <v>0</v>
      </c>
      <c r="BH669">
        <v>10</v>
      </c>
      <c r="BI669">
        <v>0</v>
      </c>
      <c r="BJ669" t="s">
        <v>748</v>
      </c>
      <c r="BL669" t="s">
        <v>587</v>
      </c>
    </row>
    <row r="670" spans="1:64" x14ac:dyDescent="0.25">
      <c r="A670">
        <v>2025</v>
      </c>
      <c r="B670">
        <v>136</v>
      </c>
      <c r="C670" t="s">
        <v>29</v>
      </c>
      <c r="D670" s="11">
        <v>80204</v>
      </c>
      <c r="E670" t="s">
        <v>254</v>
      </c>
      <c r="F670" t="s">
        <v>818</v>
      </c>
      <c r="G670" t="s">
        <v>230</v>
      </c>
      <c r="H670" t="s">
        <v>823</v>
      </c>
      <c r="I670" t="s">
        <v>736</v>
      </c>
      <c r="J670">
        <v>2020</v>
      </c>
      <c r="K670">
        <v>5</v>
      </c>
      <c r="L670" t="s">
        <v>738</v>
      </c>
      <c r="M670" t="s">
        <v>738</v>
      </c>
      <c r="N670" t="s">
        <v>744</v>
      </c>
      <c r="O670" s="2">
        <v>2020000</v>
      </c>
      <c r="P670" s="2">
        <v>1870000</v>
      </c>
      <c r="Q670">
        <v>2200000</v>
      </c>
      <c r="R670" s="3">
        <v>1.0891089108910892</v>
      </c>
      <c r="S670">
        <v>100</v>
      </c>
      <c r="T670">
        <v>80</v>
      </c>
      <c r="U670">
        <v>0</v>
      </c>
      <c r="V670">
        <v>10</v>
      </c>
      <c r="W670">
        <v>0</v>
      </c>
      <c r="X670">
        <v>0</v>
      </c>
      <c r="Y670">
        <v>0</v>
      </c>
      <c r="Z670">
        <v>5</v>
      </c>
      <c r="AA670">
        <v>0</v>
      </c>
      <c r="AB670">
        <v>0</v>
      </c>
      <c r="AC670">
        <v>5</v>
      </c>
      <c r="AD670">
        <v>0</v>
      </c>
      <c r="AE670">
        <v>0</v>
      </c>
      <c r="AF670">
        <v>0</v>
      </c>
      <c r="AG670" t="s">
        <v>824</v>
      </c>
      <c r="AH670">
        <v>0</v>
      </c>
      <c r="AJ670">
        <v>0</v>
      </c>
      <c r="AL670">
        <v>10</v>
      </c>
      <c r="AM670">
        <v>10</v>
      </c>
      <c r="AN670" s="11">
        <v>100</v>
      </c>
      <c r="AO670" s="11">
        <v>5</v>
      </c>
      <c r="AP670" s="11">
        <v>0</v>
      </c>
      <c r="AQ670" s="11">
        <v>5</v>
      </c>
      <c r="AR670" s="11">
        <v>30</v>
      </c>
      <c r="AS670" s="11">
        <v>0</v>
      </c>
      <c r="AT670" s="11">
        <v>0</v>
      </c>
      <c r="AU670" s="11">
        <v>0</v>
      </c>
      <c r="AV670" s="11">
        <v>0</v>
      </c>
      <c r="AW670" s="11">
        <v>50</v>
      </c>
      <c r="AX670" s="11">
        <v>10</v>
      </c>
      <c r="AY670" s="11">
        <v>0</v>
      </c>
      <c r="AZ670" s="11">
        <v>0</v>
      </c>
      <c r="BA670" s="11">
        <v>0</v>
      </c>
      <c r="BB670">
        <v>0</v>
      </c>
      <c r="BC670" s="11" t="s">
        <v>824</v>
      </c>
      <c r="BD670">
        <v>0</v>
      </c>
      <c r="BE670" t="s">
        <v>824</v>
      </c>
      <c r="BF670">
        <v>5</v>
      </c>
      <c r="BG670">
        <v>0</v>
      </c>
      <c r="BH670">
        <v>60</v>
      </c>
      <c r="BI670">
        <v>0</v>
      </c>
      <c r="BJ670" t="s">
        <v>748</v>
      </c>
      <c r="BL670" t="s">
        <v>587</v>
      </c>
    </row>
    <row r="671" spans="1:64" x14ac:dyDescent="0.25">
      <c r="A671">
        <v>2025</v>
      </c>
      <c r="B671">
        <v>127</v>
      </c>
      <c r="C671" t="s">
        <v>57</v>
      </c>
      <c r="D671" s="11">
        <v>22967</v>
      </c>
      <c r="E671" t="s">
        <v>260</v>
      </c>
      <c r="F671" t="s">
        <v>819</v>
      </c>
      <c r="G671" t="s">
        <v>224</v>
      </c>
      <c r="H671" t="s">
        <v>823</v>
      </c>
      <c r="I671" t="s">
        <v>224</v>
      </c>
      <c r="J671">
        <v>2021</v>
      </c>
      <c r="K671">
        <v>4</v>
      </c>
      <c r="L671" t="s">
        <v>738</v>
      </c>
      <c r="M671" t="s">
        <v>738</v>
      </c>
      <c r="N671" t="s">
        <v>745</v>
      </c>
      <c r="Q671"/>
      <c r="S671">
        <v>100</v>
      </c>
      <c r="T671">
        <v>0</v>
      </c>
      <c r="U671">
        <v>0</v>
      </c>
      <c r="V671">
        <v>0</v>
      </c>
      <c r="W671">
        <v>0</v>
      </c>
      <c r="X671">
        <v>0</v>
      </c>
      <c r="Y671">
        <v>0</v>
      </c>
      <c r="Z671">
        <v>100</v>
      </c>
      <c r="AA671">
        <v>0</v>
      </c>
      <c r="AB671">
        <v>0</v>
      </c>
      <c r="AC671">
        <v>0</v>
      </c>
      <c r="AD671">
        <v>0</v>
      </c>
      <c r="AE671">
        <v>0</v>
      </c>
      <c r="AF671">
        <v>0</v>
      </c>
      <c r="AG671" t="s">
        <v>824</v>
      </c>
      <c r="AH671">
        <v>0</v>
      </c>
      <c r="AJ671">
        <v>0</v>
      </c>
      <c r="AL671">
        <v>0</v>
      </c>
      <c r="AM671">
        <v>100</v>
      </c>
      <c r="AN671" s="11">
        <v>100</v>
      </c>
      <c r="AO671" s="11">
        <v>100</v>
      </c>
      <c r="AP671" s="11">
        <v>0</v>
      </c>
      <c r="AQ671" s="11">
        <v>0</v>
      </c>
      <c r="AR671" s="11">
        <v>0</v>
      </c>
      <c r="AS671" s="11">
        <v>0</v>
      </c>
      <c r="AT671" s="11">
        <v>0</v>
      </c>
      <c r="AU671" s="11">
        <v>0</v>
      </c>
      <c r="AV671" s="11">
        <v>0</v>
      </c>
      <c r="AW671" s="11">
        <v>0</v>
      </c>
      <c r="AX671" s="11">
        <v>0</v>
      </c>
      <c r="AY671" s="11">
        <v>0</v>
      </c>
      <c r="AZ671" s="11">
        <v>0</v>
      </c>
      <c r="BA671" s="11">
        <v>0</v>
      </c>
      <c r="BB671">
        <v>0</v>
      </c>
      <c r="BC671" s="11" t="s">
        <v>824</v>
      </c>
      <c r="BD671">
        <v>0</v>
      </c>
      <c r="BE671" t="s">
        <v>824</v>
      </c>
      <c r="BF671">
        <v>0</v>
      </c>
      <c r="BG671">
        <v>0</v>
      </c>
      <c r="BH671">
        <v>0</v>
      </c>
      <c r="BI671">
        <v>0</v>
      </c>
      <c r="BJ671" t="s">
        <v>747</v>
      </c>
      <c r="BK671" s="4">
        <v>0</v>
      </c>
      <c r="BL671" t="s">
        <v>586</v>
      </c>
    </row>
    <row r="672" spans="1:64" x14ac:dyDescent="0.25">
      <c r="A672">
        <v>2025</v>
      </c>
      <c r="B672">
        <v>205</v>
      </c>
      <c r="C672" t="s">
        <v>21</v>
      </c>
      <c r="D672" s="11">
        <v>28779</v>
      </c>
      <c r="E672" t="s">
        <v>260</v>
      </c>
      <c r="F672" t="s">
        <v>819</v>
      </c>
      <c r="G672" t="s">
        <v>224</v>
      </c>
      <c r="H672" t="s">
        <v>823</v>
      </c>
      <c r="I672" t="s">
        <v>224</v>
      </c>
      <c r="J672">
        <v>2020</v>
      </c>
      <c r="K672">
        <v>5</v>
      </c>
      <c r="L672" t="s">
        <v>738</v>
      </c>
      <c r="M672" t="s">
        <v>738</v>
      </c>
      <c r="N672" t="s">
        <v>746</v>
      </c>
      <c r="O672" s="2">
        <v>354781.19</v>
      </c>
      <c r="P672" s="2">
        <v>239573.79</v>
      </c>
      <c r="Q672">
        <v>343753.19</v>
      </c>
      <c r="R672" s="3">
        <v>0.96891605217289001</v>
      </c>
      <c r="S672">
        <v>100</v>
      </c>
      <c r="T672">
        <v>50</v>
      </c>
      <c r="U672">
        <v>0</v>
      </c>
      <c r="V672">
        <v>30</v>
      </c>
      <c r="W672">
        <v>0</v>
      </c>
      <c r="X672">
        <v>5</v>
      </c>
      <c r="Y672">
        <v>10</v>
      </c>
      <c r="Z672">
        <v>0</v>
      </c>
      <c r="AA672">
        <v>5</v>
      </c>
      <c r="AB672">
        <v>0</v>
      </c>
      <c r="AC672">
        <v>0</v>
      </c>
      <c r="AD672">
        <v>0</v>
      </c>
      <c r="AE672">
        <v>0</v>
      </c>
      <c r="AF672">
        <v>0</v>
      </c>
      <c r="AG672" t="s">
        <v>824</v>
      </c>
      <c r="AH672">
        <v>0</v>
      </c>
      <c r="AJ672">
        <v>0</v>
      </c>
      <c r="AL672">
        <v>30</v>
      </c>
      <c r="AM672">
        <v>5</v>
      </c>
      <c r="AN672" s="11">
        <v>100</v>
      </c>
      <c r="AO672" s="11">
        <v>35</v>
      </c>
      <c r="AP672" s="11">
        <v>0</v>
      </c>
      <c r="AQ672" s="11">
        <v>0</v>
      </c>
      <c r="AR672" s="11">
        <v>5</v>
      </c>
      <c r="AS672" s="11">
        <v>0</v>
      </c>
      <c r="AT672" s="11">
        <v>0</v>
      </c>
      <c r="AU672" s="11">
        <v>0</v>
      </c>
      <c r="AV672" s="11">
        <v>0</v>
      </c>
      <c r="AW672" s="11">
        <v>0</v>
      </c>
      <c r="AX672" s="11">
        <v>0</v>
      </c>
      <c r="AY672" s="11">
        <v>0</v>
      </c>
      <c r="AZ672" s="11">
        <v>0</v>
      </c>
      <c r="BA672" s="11">
        <v>60</v>
      </c>
      <c r="BB672">
        <v>0</v>
      </c>
      <c r="BC672" s="11" t="s">
        <v>824</v>
      </c>
      <c r="BD672">
        <v>0</v>
      </c>
      <c r="BE672" t="s">
        <v>824</v>
      </c>
      <c r="BF672">
        <v>0</v>
      </c>
      <c r="BG672">
        <v>0</v>
      </c>
      <c r="BH672">
        <v>60</v>
      </c>
      <c r="BI672">
        <v>0</v>
      </c>
      <c r="BJ672" t="s">
        <v>747</v>
      </c>
      <c r="BK672" s="4">
        <v>147</v>
      </c>
      <c r="BL672" t="s">
        <v>586</v>
      </c>
    </row>
    <row r="673" spans="1:64" x14ac:dyDescent="0.25">
      <c r="A673">
        <v>2025</v>
      </c>
      <c r="B673">
        <v>171</v>
      </c>
      <c r="C673" t="s">
        <v>32</v>
      </c>
      <c r="D673" s="11">
        <v>95521</v>
      </c>
      <c r="E673" t="s">
        <v>253</v>
      </c>
      <c r="F673" t="s">
        <v>818</v>
      </c>
      <c r="G673" t="s">
        <v>224</v>
      </c>
      <c r="H673" t="s">
        <v>823</v>
      </c>
      <c r="I673" t="s">
        <v>224</v>
      </c>
      <c r="J673">
        <v>2020</v>
      </c>
      <c r="K673">
        <v>5</v>
      </c>
      <c r="L673" t="s">
        <v>738</v>
      </c>
      <c r="M673" t="s">
        <v>738</v>
      </c>
      <c r="N673" t="s">
        <v>746</v>
      </c>
      <c r="O673" s="2">
        <v>993605</v>
      </c>
      <c r="P673" s="2">
        <v>800000</v>
      </c>
      <c r="Q673">
        <v>926228</v>
      </c>
      <c r="R673" s="3">
        <v>0.93218935089899913</v>
      </c>
      <c r="S673">
        <v>100</v>
      </c>
      <c r="T673">
        <v>70</v>
      </c>
      <c r="U673">
        <v>0</v>
      </c>
      <c r="V673">
        <v>20</v>
      </c>
      <c r="W673">
        <v>0</v>
      </c>
      <c r="X673">
        <v>5</v>
      </c>
      <c r="Y673">
        <v>2.5</v>
      </c>
      <c r="Z673">
        <v>2.5</v>
      </c>
      <c r="AA673">
        <v>0</v>
      </c>
      <c r="AB673">
        <v>0</v>
      </c>
      <c r="AC673">
        <v>0</v>
      </c>
      <c r="AD673">
        <v>0</v>
      </c>
      <c r="AE673">
        <v>0</v>
      </c>
      <c r="AF673">
        <v>0</v>
      </c>
      <c r="AG673" t="s">
        <v>824</v>
      </c>
      <c r="AH673">
        <v>0</v>
      </c>
      <c r="AJ673">
        <v>0</v>
      </c>
      <c r="AL673">
        <v>20</v>
      </c>
      <c r="AM673">
        <v>2.5</v>
      </c>
      <c r="AN673" s="11">
        <v>100</v>
      </c>
      <c r="AO673" s="11">
        <v>10</v>
      </c>
      <c r="AP673" s="11">
        <v>0</v>
      </c>
      <c r="AQ673" s="11">
        <v>0</v>
      </c>
      <c r="AR673" s="11">
        <v>5</v>
      </c>
      <c r="AS673" s="11">
        <v>0</v>
      </c>
      <c r="AT673" s="11">
        <v>0</v>
      </c>
      <c r="AU673" s="11">
        <v>0</v>
      </c>
      <c r="AV673" s="11">
        <v>0</v>
      </c>
      <c r="AW673" s="11">
        <v>50</v>
      </c>
      <c r="AX673" s="11">
        <v>0</v>
      </c>
      <c r="AY673" s="11">
        <v>0</v>
      </c>
      <c r="AZ673" s="11">
        <v>0</v>
      </c>
      <c r="BA673" s="11">
        <v>0</v>
      </c>
      <c r="BB673">
        <v>35</v>
      </c>
      <c r="BC673" s="11" t="s">
        <v>845</v>
      </c>
      <c r="BD673">
        <v>0</v>
      </c>
      <c r="BE673" t="s">
        <v>824</v>
      </c>
      <c r="BF673">
        <v>0</v>
      </c>
      <c r="BG673">
        <v>0</v>
      </c>
      <c r="BH673">
        <v>50</v>
      </c>
      <c r="BI673">
        <v>35</v>
      </c>
      <c r="BJ673" t="s">
        <v>747</v>
      </c>
      <c r="BK673" s="4">
        <v>16500</v>
      </c>
      <c r="BL673" t="s">
        <v>586</v>
      </c>
    </row>
    <row r="674" spans="1:64" x14ac:dyDescent="0.25">
      <c r="A674">
        <v>2025</v>
      </c>
      <c r="B674">
        <v>131</v>
      </c>
      <c r="C674" t="s">
        <v>40</v>
      </c>
      <c r="D674" s="11">
        <v>49442</v>
      </c>
      <c r="E674" t="s">
        <v>257</v>
      </c>
      <c r="F674" t="s">
        <v>816</v>
      </c>
      <c r="G674" t="s">
        <v>224</v>
      </c>
      <c r="H674" t="s">
        <v>823</v>
      </c>
      <c r="I674" t="s">
        <v>224</v>
      </c>
      <c r="J674">
        <v>2021</v>
      </c>
      <c r="K674">
        <v>4</v>
      </c>
      <c r="L674" t="s">
        <v>738</v>
      </c>
      <c r="M674" t="s">
        <v>738</v>
      </c>
      <c r="N674" t="s">
        <v>744</v>
      </c>
      <c r="Q674"/>
      <c r="S674">
        <v>100</v>
      </c>
      <c r="T674">
        <v>40</v>
      </c>
      <c r="U674">
        <v>30</v>
      </c>
      <c r="V674">
        <v>0</v>
      </c>
      <c r="W674">
        <v>0</v>
      </c>
      <c r="X674">
        <v>0</v>
      </c>
      <c r="Y674">
        <v>0</v>
      </c>
      <c r="Z674">
        <v>0</v>
      </c>
      <c r="AA674">
        <v>0</v>
      </c>
      <c r="AB674">
        <v>0</v>
      </c>
      <c r="AC674">
        <v>30</v>
      </c>
      <c r="AD674">
        <v>0</v>
      </c>
      <c r="AE674">
        <v>0</v>
      </c>
      <c r="AF674">
        <v>0</v>
      </c>
      <c r="AG674" t="s">
        <v>824</v>
      </c>
      <c r="AH674">
        <v>0</v>
      </c>
      <c r="AJ674">
        <v>0</v>
      </c>
      <c r="AL674">
        <v>0</v>
      </c>
      <c r="AM674">
        <v>30</v>
      </c>
      <c r="AN674" s="11">
        <v>100</v>
      </c>
      <c r="AO674" s="11">
        <v>0</v>
      </c>
      <c r="AP674" s="11">
        <v>10</v>
      </c>
      <c r="AQ674" s="11">
        <v>5</v>
      </c>
      <c r="AR674" s="11">
        <v>0</v>
      </c>
      <c r="AS674" s="11">
        <v>30</v>
      </c>
      <c r="AT674" s="11">
        <v>5</v>
      </c>
      <c r="AU674" s="11">
        <v>0</v>
      </c>
      <c r="AV674" s="11">
        <v>0</v>
      </c>
      <c r="AW674" s="11">
        <v>25</v>
      </c>
      <c r="AX674" s="11">
        <v>0</v>
      </c>
      <c r="AY674" s="11">
        <v>5</v>
      </c>
      <c r="AZ674" s="11">
        <v>10</v>
      </c>
      <c r="BA674" s="11">
        <v>10</v>
      </c>
      <c r="BB674">
        <v>0</v>
      </c>
      <c r="BC674" s="11" t="s">
        <v>824</v>
      </c>
      <c r="BD674">
        <v>0</v>
      </c>
      <c r="BE674" t="s">
        <v>824</v>
      </c>
      <c r="BF674">
        <v>15</v>
      </c>
      <c r="BG674">
        <v>35</v>
      </c>
      <c r="BH674">
        <v>50</v>
      </c>
      <c r="BI674">
        <v>0</v>
      </c>
      <c r="BJ674" t="s">
        <v>748</v>
      </c>
      <c r="BL674" t="s">
        <v>586</v>
      </c>
    </row>
    <row r="675" spans="1:64" x14ac:dyDescent="0.25">
      <c r="A675">
        <v>2025</v>
      </c>
      <c r="B675">
        <v>202</v>
      </c>
      <c r="C675" t="s">
        <v>62</v>
      </c>
      <c r="D675" s="11">
        <v>98239</v>
      </c>
      <c r="E675" t="s">
        <v>253</v>
      </c>
      <c r="F675" t="s">
        <v>818</v>
      </c>
      <c r="G675" t="s">
        <v>234</v>
      </c>
      <c r="H675" t="s">
        <v>823</v>
      </c>
      <c r="I675" t="s">
        <v>733</v>
      </c>
      <c r="J675">
        <v>2020</v>
      </c>
      <c r="K675">
        <v>5</v>
      </c>
      <c r="L675" t="s">
        <v>738</v>
      </c>
      <c r="M675" t="s">
        <v>738</v>
      </c>
      <c r="N675" t="s">
        <v>746</v>
      </c>
      <c r="Q675"/>
      <c r="S675">
        <v>100</v>
      </c>
      <c r="T675">
        <v>47</v>
      </c>
      <c r="U675">
        <v>0</v>
      </c>
      <c r="V675">
        <v>20</v>
      </c>
      <c r="W675">
        <v>5</v>
      </c>
      <c r="X675">
        <v>5</v>
      </c>
      <c r="Y675">
        <v>1</v>
      </c>
      <c r="Z675">
        <v>0</v>
      </c>
      <c r="AA675">
        <v>11</v>
      </c>
      <c r="AB675">
        <v>1</v>
      </c>
      <c r="AC675">
        <v>8</v>
      </c>
      <c r="AD675">
        <v>0</v>
      </c>
      <c r="AE675">
        <v>2</v>
      </c>
      <c r="AF675">
        <v>0</v>
      </c>
      <c r="AG675" t="s">
        <v>824</v>
      </c>
      <c r="AH675">
        <v>0</v>
      </c>
      <c r="AJ675">
        <v>0</v>
      </c>
      <c r="AL675">
        <v>25</v>
      </c>
      <c r="AM675">
        <v>22</v>
      </c>
      <c r="AN675" s="11">
        <v>100</v>
      </c>
      <c r="AO675" s="11">
        <v>71</v>
      </c>
      <c r="AP675" s="11">
        <v>0</v>
      </c>
      <c r="AQ675" s="11">
        <v>14</v>
      </c>
      <c r="AR675" s="11">
        <v>10</v>
      </c>
      <c r="AS675" s="11">
        <v>0</v>
      </c>
      <c r="AT675" s="11">
        <v>1</v>
      </c>
      <c r="AU675" s="11">
        <v>0</v>
      </c>
      <c r="AV675" s="11">
        <v>0</v>
      </c>
      <c r="AW675" s="11">
        <v>2</v>
      </c>
      <c r="AX675" s="11">
        <v>0</v>
      </c>
      <c r="AY675" s="11">
        <v>0</v>
      </c>
      <c r="AZ675" s="11">
        <v>0</v>
      </c>
      <c r="BA675" s="11">
        <v>2</v>
      </c>
      <c r="BB675">
        <v>0</v>
      </c>
      <c r="BC675" s="11" t="s">
        <v>824</v>
      </c>
      <c r="BD675">
        <v>0</v>
      </c>
      <c r="BE675" t="s">
        <v>824</v>
      </c>
      <c r="BF675">
        <v>14</v>
      </c>
      <c r="BG675">
        <v>1</v>
      </c>
      <c r="BH675">
        <v>4</v>
      </c>
      <c r="BI675">
        <v>0</v>
      </c>
      <c r="BJ675" t="s">
        <v>748</v>
      </c>
      <c r="BL675" t="s">
        <v>586</v>
      </c>
    </row>
    <row r="676" spans="1:64" x14ac:dyDescent="0.25">
      <c r="A676">
        <v>2025</v>
      </c>
      <c r="B676">
        <v>174</v>
      </c>
      <c r="C676" t="s">
        <v>78</v>
      </c>
      <c r="D676" s="11">
        <v>46308</v>
      </c>
      <c r="E676" t="s">
        <v>257</v>
      </c>
      <c r="F676" t="s">
        <v>816</v>
      </c>
      <c r="G676" t="s">
        <v>224</v>
      </c>
      <c r="H676" t="s">
        <v>823</v>
      </c>
      <c r="I676" t="s">
        <v>224</v>
      </c>
      <c r="J676">
        <v>2021</v>
      </c>
      <c r="K676">
        <v>4</v>
      </c>
      <c r="L676" t="s">
        <v>738</v>
      </c>
      <c r="M676" t="s">
        <v>738</v>
      </c>
      <c r="N676" t="s">
        <v>744</v>
      </c>
      <c r="Q676"/>
      <c r="S676">
        <v>100</v>
      </c>
      <c r="T676">
        <v>35</v>
      </c>
      <c r="U676">
        <v>10</v>
      </c>
      <c r="V676">
        <v>35</v>
      </c>
      <c r="W676">
        <v>0</v>
      </c>
      <c r="X676">
        <v>5</v>
      </c>
      <c r="Y676">
        <v>5</v>
      </c>
      <c r="Z676">
        <v>3</v>
      </c>
      <c r="AA676">
        <v>1</v>
      </c>
      <c r="AB676">
        <v>1</v>
      </c>
      <c r="AC676">
        <v>1</v>
      </c>
      <c r="AD676">
        <v>0</v>
      </c>
      <c r="AE676">
        <v>4</v>
      </c>
      <c r="AF676">
        <v>0</v>
      </c>
      <c r="AG676" t="s">
        <v>824</v>
      </c>
      <c r="AH676">
        <v>0</v>
      </c>
      <c r="AJ676">
        <v>0</v>
      </c>
      <c r="AL676">
        <v>35</v>
      </c>
      <c r="AM676">
        <v>10</v>
      </c>
      <c r="AN676" s="11">
        <v>100</v>
      </c>
      <c r="AO676" s="11">
        <v>5</v>
      </c>
      <c r="AP676" s="11">
        <v>0</v>
      </c>
      <c r="AQ676" s="11">
        <v>10</v>
      </c>
      <c r="AR676" s="11">
        <v>5</v>
      </c>
      <c r="AS676" s="11">
        <v>0</v>
      </c>
      <c r="AT676" s="11">
        <v>10</v>
      </c>
      <c r="AU676" s="11">
        <v>0</v>
      </c>
      <c r="AV676" s="11">
        <v>0</v>
      </c>
      <c r="AW676" s="11">
        <v>60</v>
      </c>
      <c r="AX676" s="11">
        <v>0</v>
      </c>
      <c r="AY676" s="11">
        <v>0</v>
      </c>
      <c r="AZ676" s="11">
        <v>0</v>
      </c>
      <c r="BA676" s="11">
        <v>10</v>
      </c>
      <c r="BB676">
        <v>0</v>
      </c>
      <c r="BC676" s="11" t="s">
        <v>824</v>
      </c>
      <c r="BD676">
        <v>0</v>
      </c>
      <c r="BE676" t="s">
        <v>824</v>
      </c>
      <c r="BF676">
        <v>10</v>
      </c>
      <c r="BG676">
        <v>10</v>
      </c>
      <c r="BH676">
        <v>70</v>
      </c>
      <c r="BI676">
        <v>0</v>
      </c>
      <c r="BJ676" t="s">
        <v>748</v>
      </c>
      <c r="BL676" t="s">
        <v>586</v>
      </c>
    </row>
    <row r="677" spans="1:64" x14ac:dyDescent="0.25">
      <c r="A677">
        <v>2025</v>
      </c>
      <c r="B677">
        <v>106</v>
      </c>
      <c r="C677" t="s">
        <v>19</v>
      </c>
      <c r="D677" s="11">
        <v>56431</v>
      </c>
      <c r="E677" t="s">
        <v>255</v>
      </c>
      <c r="F677" t="s">
        <v>816</v>
      </c>
      <c r="G677" t="s">
        <v>224</v>
      </c>
      <c r="H677" t="s">
        <v>823</v>
      </c>
      <c r="I677" t="s">
        <v>224</v>
      </c>
      <c r="J677">
        <v>2020</v>
      </c>
      <c r="K677">
        <v>5</v>
      </c>
      <c r="L677" t="s">
        <v>738</v>
      </c>
      <c r="M677" t="s">
        <v>738</v>
      </c>
      <c r="N677" t="s">
        <v>746</v>
      </c>
      <c r="O677" s="2">
        <v>85000</v>
      </c>
      <c r="P677" s="2">
        <v>79698.98</v>
      </c>
      <c r="Q677">
        <v>10000</v>
      </c>
      <c r="R677" s="3">
        <v>0.11764705882352941</v>
      </c>
      <c r="S677">
        <v>100</v>
      </c>
      <c r="T677">
        <v>85</v>
      </c>
      <c r="U677">
        <v>0</v>
      </c>
      <c r="V677">
        <v>10</v>
      </c>
      <c r="W677">
        <v>0</v>
      </c>
      <c r="X677">
        <v>0</v>
      </c>
      <c r="Y677">
        <v>5</v>
      </c>
      <c r="Z677">
        <v>0</v>
      </c>
      <c r="AA677">
        <v>0</v>
      </c>
      <c r="AB677">
        <v>0</v>
      </c>
      <c r="AC677">
        <v>0</v>
      </c>
      <c r="AD677">
        <v>0</v>
      </c>
      <c r="AE677">
        <v>0</v>
      </c>
      <c r="AF677">
        <v>0</v>
      </c>
      <c r="AG677" t="s">
        <v>824</v>
      </c>
      <c r="AH677">
        <v>0</v>
      </c>
      <c r="AJ677">
        <v>0</v>
      </c>
      <c r="AL677">
        <v>10</v>
      </c>
      <c r="AM677">
        <v>0</v>
      </c>
      <c r="AN677" s="11">
        <v>100</v>
      </c>
      <c r="AO677" s="11">
        <v>100</v>
      </c>
      <c r="AP677" s="11">
        <v>0</v>
      </c>
      <c r="AQ677" s="11">
        <v>0</v>
      </c>
      <c r="AR677" s="11">
        <v>0</v>
      </c>
      <c r="AS677" s="11">
        <v>0</v>
      </c>
      <c r="AT677" s="11">
        <v>0</v>
      </c>
      <c r="AU677" s="11">
        <v>0</v>
      </c>
      <c r="AV677" s="11">
        <v>0</v>
      </c>
      <c r="AW677" s="11">
        <v>0</v>
      </c>
      <c r="AX677" s="11">
        <v>0</v>
      </c>
      <c r="AY677" s="11">
        <v>0</v>
      </c>
      <c r="AZ677" s="11">
        <v>0</v>
      </c>
      <c r="BA677" s="11">
        <v>0</v>
      </c>
      <c r="BB677">
        <v>0</v>
      </c>
      <c r="BC677" s="11" t="s">
        <v>824</v>
      </c>
      <c r="BD677">
        <v>0</v>
      </c>
      <c r="BE677" t="s">
        <v>824</v>
      </c>
      <c r="BF677">
        <v>0</v>
      </c>
      <c r="BG677">
        <v>0</v>
      </c>
      <c r="BH677">
        <v>0</v>
      </c>
      <c r="BI677">
        <v>0</v>
      </c>
      <c r="BJ677" t="s">
        <v>748</v>
      </c>
      <c r="BL677" t="s">
        <v>586</v>
      </c>
    </row>
    <row r="678" spans="1:64" x14ac:dyDescent="0.25">
      <c r="A678">
        <v>2025</v>
      </c>
      <c r="B678">
        <v>103</v>
      </c>
      <c r="C678" t="s">
        <v>53</v>
      </c>
      <c r="D678" s="11">
        <v>5753</v>
      </c>
      <c r="E678" t="s">
        <v>258</v>
      </c>
      <c r="F678" t="s">
        <v>817</v>
      </c>
      <c r="G678" t="s">
        <v>224</v>
      </c>
      <c r="H678" t="s">
        <v>823</v>
      </c>
      <c r="I678" t="s">
        <v>224</v>
      </c>
      <c r="J678">
        <v>2022</v>
      </c>
      <c r="K678">
        <v>3</v>
      </c>
      <c r="L678" t="s">
        <v>738</v>
      </c>
      <c r="M678" t="s">
        <v>738</v>
      </c>
      <c r="N678" t="s">
        <v>744</v>
      </c>
      <c r="O678" s="2">
        <v>460000</v>
      </c>
      <c r="P678" s="2">
        <v>158600</v>
      </c>
      <c r="Q678">
        <v>468000</v>
      </c>
      <c r="R678" s="3">
        <v>1.017391304347826</v>
      </c>
      <c r="S678">
        <v>100</v>
      </c>
      <c r="T678">
        <v>0</v>
      </c>
      <c r="U678">
        <v>0</v>
      </c>
      <c r="V678">
        <v>0</v>
      </c>
      <c r="W678">
        <v>0</v>
      </c>
      <c r="X678">
        <v>0</v>
      </c>
      <c r="Y678">
        <v>0</v>
      </c>
      <c r="Z678">
        <v>0</v>
      </c>
      <c r="AA678">
        <v>0</v>
      </c>
      <c r="AB678">
        <v>0</v>
      </c>
      <c r="AC678">
        <v>0</v>
      </c>
      <c r="AD678">
        <v>0</v>
      </c>
      <c r="AE678">
        <v>0</v>
      </c>
      <c r="AF678">
        <v>100</v>
      </c>
      <c r="AG678" t="s">
        <v>853</v>
      </c>
      <c r="AH678">
        <v>0</v>
      </c>
      <c r="AJ678">
        <v>0</v>
      </c>
      <c r="AL678">
        <v>0</v>
      </c>
      <c r="AM678">
        <v>100</v>
      </c>
      <c r="AN678" s="11">
        <v>100</v>
      </c>
      <c r="AO678" s="11">
        <v>0</v>
      </c>
      <c r="AP678" s="11">
        <v>0</v>
      </c>
      <c r="AQ678" s="11">
        <v>0</v>
      </c>
      <c r="AR678" s="11">
        <v>0</v>
      </c>
      <c r="AS678" s="11">
        <v>0</v>
      </c>
      <c r="AT678" s="11">
        <v>0</v>
      </c>
      <c r="AU678" s="11">
        <v>0</v>
      </c>
      <c r="AV678" s="11">
        <v>0</v>
      </c>
      <c r="AW678" s="11">
        <v>0</v>
      </c>
      <c r="AX678" s="11">
        <v>0</v>
      </c>
      <c r="AY678" s="11">
        <v>0</v>
      </c>
      <c r="AZ678" s="11">
        <v>0</v>
      </c>
      <c r="BA678" s="11">
        <v>0</v>
      </c>
      <c r="BB678">
        <v>100</v>
      </c>
      <c r="BC678" s="11" t="s">
        <v>853</v>
      </c>
      <c r="BD678">
        <v>0</v>
      </c>
      <c r="BE678" t="s">
        <v>824</v>
      </c>
      <c r="BF678">
        <v>0</v>
      </c>
      <c r="BG678">
        <v>0</v>
      </c>
      <c r="BH678">
        <v>0</v>
      </c>
      <c r="BI678">
        <v>100</v>
      </c>
      <c r="BJ678" t="s">
        <v>748</v>
      </c>
      <c r="BL678" t="s">
        <v>586</v>
      </c>
    </row>
    <row r="679" spans="1:64" x14ac:dyDescent="0.25">
      <c r="A679">
        <v>2025</v>
      </c>
      <c r="B679">
        <v>149</v>
      </c>
      <c r="C679" t="s">
        <v>55</v>
      </c>
      <c r="D679" s="11">
        <v>97031</v>
      </c>
      <c r="E679" t="s">
        <v>253</v>
      </c>
      <c r="F679" t="s">
        <v>818</v>
      </c>
      <c r="G679" t="s">
        <v>227</v>
      </c>
      <c r="H679" t="s">
        <v>823</v>
      </c>
      <c r="I679" t="s">
        <v>733</v>
      </c>
      <c r="J679">
        <v>2020</v>
      </c>
      <c r="K679">
        <v>5</v>
      </c>
      <c r="L679" t="s">
        <v>738</v>
      </c>
      <c r="M679" t="s">
        <v>738</v>
      </c>
      <c r="N679" t="s">
        <v>746</v>
      </c>
      <c r="O679" s="2">
        <v>850000</v>
      </c>
      <c r="P679" s="2">
        <v>600000</v>
      </c>
      <c r="Q679">
        <v>663500</v>
      </c>
      <c r="R679" s="3">
        <v>0.78058823529411769</v>
      </c>
      <c r="S679">
        <v>100</v>
      </c>
      <c r="T679">
        <v>50</v>
      </c>
      <c r="U679">
        <v>5</v>
      </c>
      <c r="V679">
        <v>25</v>
      </c>
      <c r="W679">
        <v>5</v>
      </c>
      <c r="X679">
        <v>0</v>
      </c>
      <c r="Y679">
        <v>2</v>
      </c>
      <c r="Z679">
        <v>2</v>
      </c>
      <c r="AA679">
        <v>5</v>
      </c>
      <c r="AB679">
        <v>3</v>
      </c>
      <c r="AC679">
        <v>0</v>
      </c>
      <c r="AD679">
        <v>0</v>
      </c>
      <c r="AE679">
        <v>3</v>
      </c>
      <c r="AF679">
        <v>0</v>
      </c>
      <c r="AG679" t="s">
        <v>824</v>
      </c>
      <c r="AH679">
        <v>0</v>
      </c>
      <c r="AJ679">
        <v>0</v>
      </c>
      <c r="AL679">
        <v>30</v>
      </c>
      <c r="AM679">
        <v>13</v>
      </c>
      <c r="AN679" s="11">
        <v>100</v>
      </c>
      <c r="AO679" s="11">
        <v>50</v>
      </c>
      <c r="AP679" s="11">
        <v>0</v>
      </c>
      <c r="AQ679" s="11">
        <v>0</v>
      </c>
      <c r="AR679" s="11">
        <v>10</v>
      </c>
      <c r="AS679" s="11">
        <v>0</v>
      </c>
      <c r="AT679" s="11">
        <v>5</v>
      </c>
      <c r="AU679" s="11">
        <v>0</v>
      </c>
      <c r="AV679" s="11">
        <v>0</v>
      </c>
      <c r="AW679" s="11">
        <v>10</v>
      </c>
      <c r="AX679" s="11">
        <v>0</v>
      </c>
      <c r="AY679" s="11">
        <v>0</v>
      </c>
      <c r="AZ679" s="11">
        <v>0</v>
      </c>
      <c r="BA679" s="11">
        <v>25</v>
      </c>
      <c r="BB679">
        <v>0</v>
      </c>
      <c r="BC679" s="11" t="s">
        <v>824</v>
      </c>
      <c r="BD679">
        <v>0</v>
      </c>
      <c r="BE679" t="s">
        <v>824</v>
      </c>
      <c r="BF679">
        <v>0</v>
      </c>
      <c r="BG679">
        <v>5</v>
      </c>
      <c r="BH679">
        <v>35</v>
      </c>
      <c r="BI679">
        <v>0</v>
      </c>
      <c r="BJ679" t="s">
        <v>748</v>
      </c>
      <c r="BL679" t="s">
        <v>586</v>
      </c>
    </row>
    <row r="680" spans="1:64" x14ac:dyDescent="0.25">
      <c r="A680">
        <v>2025</v>
      </c>
      <c r="B680">
        <v>160</v>
      </c>
      <c r="C680" t="s">
        <v>40</v>
      </c>
      <c r="D680" s="11">
        <v>49630</v>
      </c>
      <c r="E680" t="s">
        <v>257</v>
      </c>
      <c r="F680" t="s">
        <v>816</v>
      </c>
      <c r="G680" t="s">
        <v>230</v>
      </c>
      <c r="H680" t="s">
        <v>823</v>
      </c>
      <c r="I680" t="s">
        <v>736</v>
      </c>
      <c r="J680">
        <v>2021</v>
      </c>
      <c r="K680">
        <v>4</v>
      </c>
      <c r="L680" t="s">
        <v>738</v>
      </c>
      <c r="M680" t="s">
        <v>738</v>
      </c>
      <c r="N680" t="s">
        <v>745</v>
      </c>
      <c r="O680" s="2">
        <v>150000</v>
      </c>
      <c r="P680" s="2">
        <v>40000</v>
      </c>
      <c r="Q680"/>
      <c r="S680">
        <v>100</v>
      </c>
      <c r="T680">
        <v>40</v>
      </c>
      <c r="U680">
        <v>0</v>
      </c>
      <c r="V680">
        <v>25</v>
      </c>
      <c r="W680">
        <v>0</v>
      </c>
      <c r="X680">
        <v>8</v>
      </c>
      <c r="Y680">
        <v>3</v>
      </c>
      <c r="Z680">
        <v>0</v>
      </c>
      <c r="AA680">
        <v>4</v>
      </c>
      <c r="AB680">
        <v>1</v>
      </c>
      <c r="AC680">
        <v>12</v>
      </c>
      <c r="AD680">
        <v>0</v>
      </c>
      <c r="AE680">
        <v>0</v>
      </c>
      <c r="AF680">
        <v>7</v>
      </c>
      <c r="AG680" t="s">
        <v>828</v>
      </c>
      <c r="AH680">
        <v>0</v>
      </c>
      <c r="AJ680">
        <v>0</v>
      </c>
      <c r="AL680">
        <v>25</v>
      </c>
      <c r="AM680">
        <v>24</v>
      </c>
      <c r="AN680" s="11">
        <v>100</v>
      </c>
      <c r="AO680" s="11">
        <v>100</v>
      </c>
      <c r="AP680" s="11">
        <v>0</v>
      </c>
      <c r="AQ680" s="11">
        <v>0</v>
      </c>
      <c r="AR680" s="11">
        <v>0</v>
      </c>
      <c r="AS680" s="11">
        <v>0</v>
      </c>
      <c r="AT680" s="11">
        <v>0</v>
      </c>
      <c r="AU680" s="11">
        <v>0</v>
      </c>
      <c r="AV680" s="11">
        <v>0</v>
      </c>
      <c r="AW680" s="11">
        <v>0</v>
      </c>
      <c r="AX680" s="11">
        <v>0</v>
      </c>
      <c r="AY680" s="11">
        <v>0</v>
      </c>
      <c r="AZ680" s="11">
        <v>0</v>
      </c>
      <c r="BA680" s="11">
        <v>0</v>
      </c>
      <c r="BB680">
        <v>0</v>
      </c>
      <c r="BC680" s="11" t="s">
        <v>824</v>
      </c>
      <c r="BD680">
        <v>0</v>
      </c>
      <c r="BF680">
        <v>0</v>
      </c>
      <c r="BG680">
        <v>0</v>
      </c>
      <c r="BH680">
        <v>0</v>
      </c>
      <c r="BI680">
        <v>0</v>
      </c>
      <c r="BJ680" t="s">
        <v>748</v>
      </c>
    </row>
    <row r="681" spans="1:64" x14ac:dyDescent="0.25">
      <c r="A681">
        <v>2025</v>
      </c>
      <c r="B681">
        <v>125</v>
      </c>
      <c r="C681" t="s">
        <v>37</v>
      </c>
      <c r="D681" s="11">
        <v>6280</v>
      </c>
      <c r="E681" t="s">
        <v>258</v>
      </c>
      <c r="F681" t="s">
        <v>817</v>
      </c>
      <c r="G681" t="s">
        <v>224</v>
      </c>
      <c r="H681" t="s">
        <v>823</v>
      </c>
      <c r="I681" t="s">
        <v>224</v>
      </c>
      <c r="J681">
        <v>2022</v>
      </c>
      <c r="K681">
        <v>3</v>
      </c>
      <c r="L681" t="s">
        <v>738</v>
      </c>
      <c r="M681" t="s">
        <v>738</v>
      </c>
      <c r="N681" t="s">
        <v>744</v>
      </c>
      <c r="O681" s="2">
        <v>250000</v>
      </c>
      <c r="P681" s="2">
        <v>96842</v>
      </c>
      <c r="Q681"/>
      <c r="S681">
        <v>100</v>
      </c>
      <c r="T681">
        <v>67</v>
      </c>
      <c r="U681">
        <v>0</v>
      </c>
      <c r="V681">
        <v>16</v>
      </c>
      <c r="W681">
        <v>0</v>
      </c>
      <c r="X681">
        <v>7</v>
      </c>
      <c r="Y681">
        <v>6</v>
      </c>
      <c r="Z681">
        <v>0</v>
      </c>
      <c r="AA681">
        <v>0</v>
      </c>
      <c r="AB681">
        <v>0</v>
      </c>
      <c r="AC681">
        <v>3</v>
      </c>
      <c r="AD681">
        <v>0</v>
      </c>
      <c r="AE681">
        <v>0</v>
      </c>
      <c r="AF681">
        <v>1</v>
      </c>
      <c r="AG681" t="s">
        <v>70</v>
      </c>
      <c r="AH681">
        <v>0</v>
      </c>
      <c r="AJ681">
        <v>0</v>
      </c>
      <c r="AL681">
        <v>16</v>
      </c>
      <c r="AM681">
        <v>4</v>
      </c>
      <c r="AN681" s="11">
        <v>100</v>
      </c>
      <c r="AO681" s="11">
        <v>0</v>
      </c>
      <c r="AP681" s="11">
        <v>0</v>
      </c>
      <c r="AQ681" s="11">
        <v>0</v>
      </c>
      <c r="AR681" s="11">
        <v>0</v>
      </c>
      <c r="AS681" s="11">
        <v>0</v>
      </c>
      <c r="AT681" s="11">
        <v>0</v>
      </c>
      <c r="AU681" s="11">
        <v>0</v>
      </c>
      <c r="AV681" s="11">
        <v>0</v>
      </c>
      <c r="AW681" s="11">
        <v>0</v>
      </c>
      <c r="AX681" s="11">
        <v>0</v>
      </c>
      <c r="AY681" s="11">
        <v>0</v>
      </c>
      <c r="AZ681" s="11">
        <v>0</v>
      </c>
      <c r="BA681" s="11">
        <v>0</v>
      </c>
      <c r="BB681">
        <v>100</v>
      </c>
      <c r="BC681" s="11" t="s">
        <v>860</v>
      </c>
      <c r="BD681">
        <v>0</v>
      </c>
      <c r="BF681">
        <v>0</v>
      </c>
      <c r="BG681">
        <v>0</v>
      </c>
      <c r="BH681">
        <v>0</v>
      </c>
      <c r="BI681">
        <v>100</v>
      </c>
      <c r="BJ681" t="s">
        <v>748</v>
      </c>
    </row>
    <row r="682" spans="1:64" x14ac:dyDescent="0.25">
      <c r="A682">
        <v>2025</v>
      </c>
      <c r="B682">
        <v>113</v>
      </c>
      <c r="C682" t="s">
        <v>101</v>
      </c>
      <c r="D682" s="11">
        <v>1702</v>
      </c>
      <c r="E682" t="s">
        <v>258</v>
      </c>
      <c r="F682" t="s">
        <v>817</v>
      </c>
      <c r="G682" t="s">
        <v>224</v>
      </c>
      <c r="H682" t="s">
        <v>823</v>
      </c>
      <c r="I682" t="s">
        <v>224</v>
      </c>
      <c r="J682">
        <v>2021</v>
      </c>
      <c r="K682">
        <v>4</v>
      </c>
      <c r="L682" t="s">
        <v>738</v>
      </c>
      <c r="M682" t="s">
        <v>738</v>
      </c>
      <c r="N682" t="s">
        <v>744</v>
      </c>
      <c r="O682" s="2">
        <v>1462700.89</v>
      </c>
      <c r="P682" s="2">
        <v>1295251.8400000001</v>
      </c>
      <c r="Q682"/>
      <c r="S682">
        <v>100</v>
      </c>
      <c r="T682">
        <v>100</v>
      </c>
      <c r="U682">
        <v>0</v>
      </c>
      <c r="V682">
        <v>0</v>
      </c>
      <c r="W682">
        <v>0</v>
      </c>
      <c r="X682">
        <v>0</v>
      </c>
      <c r="Y682">
        <v>0</v>
      </c>
      <c r="Z682">
        <v>0</v>
      </c>
      <c r="AA682">
        <v>0</v>
      </c>
      <c r="AB682">
        <v>0</v>
      </c>
      <c r="AC682">
        <v>0</v>
      </c>
      <c r="AD682">
        <v>0</v>
      </c>
      <c r="AE682">
        <v>0</v>
      </c>
      <c r="AF682">
        <v>0</v>
      </c>
      <c r="AG682" t="s">
        <v>824</v>
      </c>
      <c r="AH682">
        <v>0</v>
      </c>
      <c r="AJ682">
        <v>0</v>
      </c>
      <c r="AL682">
        <v>0</v>
      </c>
      <c r="AM682">
        <v>0</v>
      </c>
      <c r="AN682" s="11">
        <v>100</v>
      </c>
      <c r="AO682" s="11">
        <v>0</v>
      </c>
      <c r="AP682" s="11">
        <v>0</v>
      </c>
      <c r="AQ682" s="11">
        <v>7</v>
      </c>
      <c r="AR682" s="11">
        <v>0</v>
      </c>
      <c r="AS682" s="11">
        <v>0</v>
      </c>
      <c r="AT682" s="11">
        <v>1</v>
      </c>
      <c r="AU682" s="11">
        <v>6</v>
      </c>
      <c r="AV682" s="11">
        <v>0</v>
      </c>
      <c r="AW682" s="11">
        <v>10</v>
      </c>
      <c r="AX682" s="11">
        <v>1</v>
      </c>
      <c r="AY682" s="11">
        <v>0</v>
      </c>
      <c r="AZ682" s="11">
        <v>0</v>
      </c>
      <c r="BA682" s="11">
        <v>38</v>
      </c>
      <c r="BB682">
        <v>26</v>
      </c>
      <c r="BC682" s="11" t="s">
        <v>585</v>
      </c>
      <c r="BD682">
        <v>11</v>
      </c>
      <c r="BE682" t="s">
        <v>861</v>
      </c>
      <c r="BF682">
        <v>7</v>
      </c>
      <c r="BG682">
        <v>1</v>
      </c>
      <c r="BH682">
        <v>49</v>
      </c>
      <c r="BI682">
        <v>37</v>
      </c>
      <c r="BJ682" t="s">
        <v>748</v>
      </c>
    </row>
    <row r="683" spans="1:64" x14ac:dyDescent="0.25">
      <c r="A683">
        <v>2025</v>
      </c>
      <c r="B683">
        <v>163</v>
      </c>
      <c r="C683" t="s">
        <v>32</v>
      </c>
      <c r="D683" s="11">
        <v>94602</v>
      </c>
      <c r="E683" t="s">
        <v>253</v>
      </c>
      <c r="F683" t="s">
        <v>818</v>
      </c>
      <c r="G683" t="s">
        <v>232</v>
      </c>
      <c r="H683" t="s">
        <v>863</v>
      </c>
      <c r="I683" t="s">
        <v>736</v>
      </c>
      <c r="J683">
        <v>2021</v>
      </c>
      <c r="K683">
        <v>4</v>
      </c>
      <c r="L683" t="s">
        <v>738</v>
      </c>
      <c r="M683" t="s">
        <v>738</v>
      </c>
      <c r="N683" t="s">
        <v>744</v>
      </c>
      <c r="Q683"/>
      <c r="S683">
        <v>0</v>
      </c>
      <c r="BB683"/>
      <c r="BC683" s="11"/>
      <c r="BD683"/>
    </row>
    <row r="684" spans="1:64" x14ac:dyDescent="0.25">
      <c r="A684">
        <v>2025</v>
      </c>
      <c r="B684">
        <v>111</v>
      </c>
      <c r="C684" t="s">
        <v>78</v>
      </c>
      <c r="D684" s="11">
        <v>46614</v>
      </c>
      <c r="E684" t="s">
        <v>257</v>
      </c>
      <c r="F684" t="s">
        <v>816</v>
      </c>
      <c r="G684" t="s">
        <v>230</v>
      </c>
      <c r="H684" t="s">
        <v>823</v>
      </c>
      <c r="I684" t="s">
        <v>736</v>
      </c>
      <c r="J684">
        <v>2020</v>
      </c>
      <c r="K684">
        <v>5</v>
      </c>
      <c r="L684" t="s">
        <v>738</v>
      </c>
      <c r="M684" t="s">
        <v>738</v>
      </c>
      <c r="N684" t="s">
        <v>745</v>
      </c>
      <c r="Q684"/>
      <c r="S684">
        <v>0</v>
      </c>
      <c r="BB684"/>
      <c r="BC684" s="11"/>
      <c r="BD684"/>
    </row>
    <row r="685" spans="1:64" x14ac:dyDescent="0.25">
      <c r="A685">
        <v>2025</v>
      </c>
      <c r="B685">
        <v>181</v>
      </c>
      <c r="C685" t="s">
        <v>65</v>
      </c>
      <c r="D685" s="11">
        <v>13045</v>
      </c>
      <c r="E685" t="s">
        <v>261</v>
      </c>
      <c r="F685" t="s">
        <v>817</v>
      </c>
      <c r="G685" t="s">
        <v>224</v>
      </c>
      <c r="H685" t="s">
        <v>823</v>
      </c>
      <c r="I685" t="s">
        <v>224</v>
      </c>
      <c r="J685">
        <v>2021</v>
      </c>
      <c r="K685">
        <v>4</v>
      </c>
      <c r="L685" t="s">
        <v>738</v>
      </c>
      <c r="M685" t="s">
        <v>738</v>
      </c>
      <c r="N685" t="s">
        <v>242</v>
      </c>
      <c r="Q685"/>
      <c r="S685">
        <v>0</v>
      </c>
      <c r="BB685"/>
      <c r="BC685" s="11"/>
      <c r="BD685"/>
    </row>
    <row r="686" spans="1:64" x14ac:dyDescent="0.25">
      <c r="A686">
        <v>2025</v>
      </c>
      <c r="B686">
        <v>134</v>
      </c>
      <c r="C686" t="s">
        <v>40</v>
      </c>
      <c r="D686" s="11">
        <v>49659</v>
      </c>
      <c r="E686" t="s">
        <v>257</v>
      </c>
      <c r="F686" t="s">
        <v>816</v>
      </c>
      <c r="G686" t="s">
        <v>230</v>
      </c>
      <c r="H686" t="s">
        <v>823</v>
      </c>
      <c r="I686" t="s">
        <v>736</v>
      </c>
      <c r="J686">
        <v>2017</v>
      </c>
      <c r="K686">
        <v>8</v>
      </c>
      <c r="L686" t="s">
        <v>739</v>
      </c>
      <c r="M686" t="s">
        <v>739</v>
      </c>
      <c r="N686" t="s">
        <v>746</v>
      </c>
      <c r="Q686"/>
      <c r="S686">
        <v>100</v>
      </c>
      <c r="T686">
        <v>25</v>
      </c>
      <c r="U686">
        <v>0</v>
      </c>
      <c r="V686">
        <v>50</v>
      </c>
      <c r="W686">
        <v>0</v>
      </c>
      <c r="X686">
        <v>0</v>
      </c>
      <c r="Y686">
        <v>25</v>
      </c>
      <c r="Z686">
        <v>0</v>
      </c>
      <c r="AA686">
        <v>0</v>
      </c>
      <c r="AB686">
        <v>0</v>
      </c>
      <c r="AC686">
        <v>0</v>
      </c>
      <c r="AD686">
        <v>0</v>
      </c>
      <c r="AE686">
        <v>0</v>
      </c>
      <c r="AF686">
        <v>0</v>
      </c>
      <c r="AG686" t="s">
        <v>824</v>
      </c>
      <c r="AH686">
        <v>0</v>
      </c>
      <c r="AJ686">
        <v>0</v>
      </c>
      <c r="AL686">
        <v>50</v>
      </c>
      <c r="AM686">
        <v>0</v>
      </c>
      <c r="AN686" s="11">
        <v>100</v>
      </c>
      <c r="AO686" s="11">
        <v>40</v>
      </c>
      <c r="AP686" s="11">
        <v>0</v>
      </c>
      <c r="AQ686" s="11">
        <v>50</v>
      </c>
      <c r="AR686" s="11">
        <v>0</v>
      </c>
      <c r="AS686" s="11">
        <v>0</v>
      </c>
      <c r="AT686" s="11">
        <v>0</v>
      </c>
      <c r="AU686" s="11">
        <v>0</v>
      </c>
      <c r="AV686" s="11">
        <v>0</v>
      </c>
      <c r="AW686" s="11">
        <v>10</v>
      </c>
      <c r="AX686" s="11">
        <v>0</v>
      </c>
      <c r="AY686" s="11">
        <v>0</v>
      </c>
      <c r="AZ686" s="11">
        <v>0</v>
      </c>
      <c r="BA686" s="11">
        <v>0</v>
      </c>
      <c r="BB686">
        <v>0</v>
      </c>
      <c r="BC686" s="11" t="s">
        <v>824</v>
      </c>
      <c r="BD686">
        <v>0</v>
      </c>
      <c r="BE686" t="s">
        <v>824</v>
      </c>
      <c r="BF686">
        <v>50</v>
      </c>
      <c r="BG686">
        <v>0</v>
      </c>
      <c r="BH686">
        <v>10</v>
      </c>
      <c r="BI686">
        <v>0</v>
      </c>
      <c r="BJ686" t="s">
        <v>747</v>
      </c>
      <c r="BK686" s="4">
        <v>4000</v>
      </c>
      <c r="BL686" t="s">
        <v>588</v>
      </c>
    </row>
    <row r="687" spans="1:64" x14ac:dyDescent="0.25">
      <c r="A687">
        <v>2025</v>
      </c>
      <c r="B687">
        <v>192</v>
      </c>
      <c r="C687" t="s">
        <v>40</v>
      </c>
      <c r="D687" s="11">
        <v>49615</v>
      </c>
      <c r="E687" t="s">
        <v>257</v>
      </c>
      <c r="F687" t="s">
        <v>816</v>
      </c>
      <c r="G687" t="s">
        <v>227</v>
      </c>
      <c r="H687" t="s">
        <v>823</v>
      </c>
      <c r="I687" t="s">
        <v>733</v>
      </c>
      <c r="J687">
        <v>2019</v>
      </c>
      <c r="K687">
        <v>6</v>
      </c>
      <c r="L687" t="s">
        <v>739</v>
      </c>
      <c r="M687" t="s">
        <v>739</v>
      </c>
      <c r="N687" t="s">
        <v>745</v>
      </c>
      <c r="O687" s="2">
        <v>101020</v>
      </c>
      <c r="P687" s="2">
        <v>100000</v>
      </c>
      <c r="Q687">
        <v>100000</v>
      </c>
      <c r="R687" s="3">
        <v>0.98990298950702826</v>
      </c>
      <c r="S687">
        <v>100</v>
      </c>
      <c r="T687">
        <v>54</v>
      </c>
      <c r="U687">
        <v>0</v>
      </c>
      <c r="V687">
        <v>12</v>
      </c>
      <c r="W687">
        <v>2</v>
      </c>
      <c r="X687">
        <v>8</v>
      </c>
      <c r="Y687">
        <v>15</v>
      </c>
      <c r="Z687">
        <v>1</v>
      </c>
      <c r="AA687">
        <v>6</v>
      </c>
      <c r="AB687">
        <v>1</v>
      </c>
      <c r="AC687">
        <v>1</v>
      </c>
      <c r="AD687">
        <v>0</v>
      </c>
      <c r="AE687">
        <v>0</v>
      </c>
      <c r="AF687">
        <v>0</v>
      </c>
      <c r="AG687" t="s">
        <v>824</v>
      </c>
      <c r="AH687">
        <v>0</v>
      </c>
      <c r="AJ687">
        <v>0</v>
      </c>
      <c r="AL687">
        <v>14</v>
      </c>
      <c r="AM687">
        <v>9</v>
      </c>
      <c r="AN687" s="11">
        <v>100</v>
      </c>
      <c r="AO687" s="11">
        <v>90</v>
      </c>
      <c r="AP687" s="11">
        <v>0</v>
      </c>
      <c r="AQ687" s="11">
        <v>0</v>
      </c>
      <c r="AR687" s="11">
        <v>5</v>
      </c>
      <c r="AS687" s="11">
        <v>0</v>
      </c>
      <c r="AT687" s="11">
        <v>0</v>
      </c>
      <c r="AU687" s="11">
        <v>0</v>
      </c>
      <c r="AV687" s="11">
        <v>0</v>
      </c>
      <c r="AW687" s="11">
        <v>0</v>
      </c>
      <c r="AX687" s="11">
        <v>0</v>
      </c>
      <c r="AY687" s="11">
        <v>0</v>
      </c>
      <c r="AZ687" s="11">
        <v>0</v>
      </c>
      <c r="BA687" s="11">
        <v>5</v>
      </c>
      <c r="BB687">
        <v>0</v>
      </c>
      <c r="BC687" s="11" t="s">
        <v>824</v>
      </c>
      <c r="BD687">
        <v>0</v>
      </c>
      <c r="BE687" t="s">
        <v>824</v>
      </c>
      <c r="BF687">
        <v>0</v>
      </c>
      <c r="BG687">
        <v>0</v>
      </c>
      <c r="BH687">
        <v>5</v>
      </c>
      <c r="BI687">
        <v>0</v>
      </c>
      <c r="BJ687" t="s">
        <v>748</v>
      </c>
      <c r="BL687" t="s">
        <v>588</v>
      </c>
    </row>
    <row r="688" spans="1:64" x14ac:dyDescent="0.25">
      <c r="A688">
        <v>2025</v>
      </c>
      <c r="B688">
        <v>177</v>
      </c>
      <c r="C688" t="s">
        <v>33</v>
      </c>
      <c r="D688" s="11">
        <v>75002</v>
      </c>
      <c r="E688" t="s">
        <v>256</v>
      </c>
      <c r="F688" t="s">
        <v>819</v>
      </c>
      <c r="G688" t="s">
        <v>230</v>
      </c>
      <c r="H688" t="s">
        <v>823</v>
      </c>
      <c r="I688" t="s">
        <v>736</v>
      </c>
      <c r="J688">
        <v>2018</v>
      </c>
      <c r="K688">
        <v>7</v>
      </c>
      <c r="L688" t="s">
        <v>739</v>
      </c>
      <c r="M688" t="s">
        <v>739</v>
      </c>
      <c r="N688" t="s">
        <v>746</v>
      </c>
      <c r="O688" s="2">
        <v>1000000</v>
      </c>
      <c r="P688" s="2">
        <v>800000</v>
      </c>
      <c r="Q688">
        <v>588000</v>
      </c>
      <c r="R688" s="3">
        <v>0.58799999999999997</v>
      </c>
      <c r="S688">
        <v>100</v>
      </c>
      <c r="T688">
        <v>50</v>
      </c>
      <c r="U688">
        <v>1</v>
      </c>
      <c r="V688">
        <v>18</v>
      </c>
      <c r="W688">
        <v>0</v>
      </c>
      <c r="X688">
        <v>1</v>
      </c>
      <c r="Y688">
        <v>12</v>
      </c>
      <c r="Z688">
        <v>1</v>
      </c>
      <c r="AA688">
        <v>7</v>
      </c>
      <c r="AB688">
        <v>1</v>
      </c>
      <c r="AC688">
        <v>6</v>
      </c>
      <c r="AD688">
        <v>0</v>
      </c>
      <c r="AE688">
        <v>3</v>
      </c>
      <c r="AF688">
        <v>0</v>
      </c>
      <c r="AG688" t="s">
        <v>824</v>
      </c>
      <c r="AH688">
        <v>0</v>
      </c>
      <c r="AJ688">
        <v>0</v>
      </c>
      <c r="AL688">
        <v>18</v>
      </c>
      <c r="AM688">
        <v>18</v>
      </c>
      <c r="AN688" s="11">
        <v>100</v>
      </c>
      <c r="AO688" s="11">
        <v>50</v>
      </c>
      <c r="AP688" s="11">
        <v>0</v>
      </c>
      <c r="AQ688" s="11">
        <v>0</v>
      </c>
      <c r="AR688" s="11">
        <v>50</v>
      </c>
      <c r="AS688" s="11">
        <v>0</v>
      </c>
      <c r="AT688" s="11">
        <v>0</v>
      </c>
      <c r="AU688" s="11">
        <v>0</v>
      </c>
      <c r="AV688" s="11">
        <v>0</v>
      </c>
      <c r="AW688" s="11">
        <v>0</v>
      </c>
      <c r="AX688" s="11">
        <v>0</v>
      </c>
      <c r="AY688" s="11">
        <v>0</v>
      </c>
      <c r="AZ688" s="11">
        <v>0</v>
      </c>
      <c r="BA688" s="11">
        <v>0</v>
      </c>
      <c r="BB688">
        <v>0</v>
      </c>
      <c r="BC688" s="11" t="s">
        <v>824</v>
      </c>
      <c r="BD688">
        <v>0</v>
      </c>
      <c r="BE688" t="s">
        <v>824</v>
      </c>
      <c r="BF688">
        <v>0</v>
      </c>
      <c r="BG688">
        <v>0</v>
      </c>
      <c r="BH688">
        <v>0</v>
      </c>
      <c r="BI688">
        <v>0</v>
      </c>
      <c r="BJ688" t="s">
        <v>748</v>
      </c>
      <c r="BL688" t="s">
        <v>588</v>
      </c>
    </row>
    <row r="689" spans="1:64" x14ac:dyDescent="0.25">
      <c r="A689">
        <v>2025</v>
      </c>
      <c r="B689">
        <v>165</v>
      </c>
      <c r="C689" t="s">
        <v>40</v>
      </c>
      <c r="D689" s="11">
        <v>48341</v>
      </c>
      <c r="E689" t="s">
        <v>257</v>
      </c>
      <c r="F689" t="s">
        <v>816</v>
      </c>
      <c r="G689" t="s">
        <v>224</v>
      </c>
      <c r="H689" t="s">
        <v>823</v>
      </c>
      <c r="I689" t="s">
        <v>224</v>
      </c>
      <c r="J689">
        <v>2017</v>
      </c>
      <c r="K689">
        <v>8</v>
      </c>
      <c r="L689" t="s">
        <v>739</v>
      </c>
      <c r="M689" t="s">
        <v>739</v>
      </c>
      <c r="N689" t="s">
        <v>745</v>
      </c>
      <c r="Q689"/>
      <c r="S689">
        <v>100</v>
      </c>
      <c r="T689">
        <v>100</v>
      </c>
      <c r="U689">
        <v>0</v>
      </c>
      <c r="V689">
        <v>0</v>
      </c>
      <c r="W689">
        <v>0</v>
      </c>
      <c r="X689">
        <v>0</v>
      </c>
      <c r="Y689">
        <v>0</v>
      </c>
      <c r="Z689">
        <v>0</v>
      </c>
      <c r="AA689">
        <v>0</v>
      </c>
      <c r="AB689">
        <v>0</v>
      </c>
      <c r="AC689">
        <v>0</v>
      </c>
      <c r="AD689">
        <v>0</v>
      </c>
      <c r="AE689">
        <v>0</v>
      </c>
      <c r="AF689">
        <v>0</v>
      </c>
      <c r="AG689" t="s">
        <v>824</v>
      </c>
      <c r="AH689">
        <v>0</v>
      </c>
      <c r="AJ689">
        <v>0</v>
      </c>
      <c r="AL689">
        <v>0</v>
      </c>
      <c r="AM689">
        <v>0</v>
      </c>
      <c r="AN689" s="11">
        <v>100</v>
      </c>
      <c r="AO689" s="11">
        <v>90</v>
      </c>
      <c r="AP689" s="11">
        <v>0</v>
      </c>
      <c r="AQ689" s="11">
        <v>0</v>
      </c>
      <c r="AR689" s="11">
        <v>0</v>
      </c>
      <c r="AS689" s="11">
        <v>0</v>
      </c>
      <c r="AT689" s="11">
        <v>0</v>
      </c>
      <c r="AU689" s="11">
        <v>0</v>
      </c>
      <c r="AV689" s="11">
        <v>0</v>
      </c>
      <c r="AW689" s="11">
        <v>0</v>
      </c>
      <c r="AX689" s="11">
        <v>0</v>
      </c>
      <c r="AY689" s="11">
        <v>0</v>
      </c>
      <c r="AZ689" s="11">
        <v>0</v>
      </c>
      <c r="BA689" s="11">
        <v>10</v>
      </c>
      <c r="BB689">
        <v>0</v>
      </c>
      <c r="BC689" s="11" t="s">
        <v>824</v>
      </c>
      <c r="BD689">
        <v>0</v>
      </c>
      <c r="BE689" t="s">
        <v>824</v>
      </c>
      <c r="BF689">
        <v>0</v>
      </c>
      <c r="BG689">
        <v>0</v>
      </c>
      <c r="BH689">
        <v>10</v>
      </c>
      <c r="BI689">
        <v>0</v>
      </c>
      <c r="BJ689" t="s">
        <v>747</v>
      </c>
      <c r="BK689" s="4">
        <v>22000</v>
      </c>
      <c r="BL689" t="s">
        <v>587</v>
      </c>
    </row>
    <row r="690" spans="1:64" x14ac:dyDescent="0.25">
      <c r="A690">
        <v>2025</v>
      </c>
      <c r="B690">
        <v>206</v>
      </c>
      <c r="C690" t="s">
        <v>62</v>
      </c>
      <c r="D690" s="11">
        <v>98370</v>
      </c>
      <c r="E690" t="s">
        <v>253</v>
      </c>
      <c r="F690" t="s">
        <v>818</v>
      </c>
      <c r="G690" t="s">
        <v>227</v>
      </c>
      <c r="H690" t="s">
        <v>823</v>
      </c>
      <c r="I690" t="s">
        <v>733</v>
      </c>
      <c r="J690">
        <v>2015</v>
      </c>
      <c r="K690">
        <v>10</v>
      </c>
      <c r="L690" t="s">
        <v>739</v>
      </c>
      <c r="M690" t="s">
        <v>739</v>
      </c>
      <c r="N690" t="s">
        <v>745</v>
      </c>
      <c r="O690" s="2">
        <v>582000</v>
      </c>
      <c r="P690" s="2">
        <v>512000</v>
      </c>
      <c r="Q690">
        <v>580400</v>
      </c>
      <c r="R690" s="3">
        <v>0.99725085910652922</v>
      </c>
      <c r="S690">
        <v>100</v>
      </c>
      <c r="T690">
        <v>48</v>
      </c>
      <c r="U690">
        <v>12</v>
      </c>
      <c r="V690">
        <v>12.6</v>
      </c>
      <c r="W690">
        <v>3.7</v>
      </c>
      <c r="X690">
        <v>4</v>
      </c>
      <c r="Y690">
        <v>3.3</v>
      </c>
      <c r="Z690">
        <v>2</v>
      </c>
      <c r="AA690">
        <v>2</v>
      </c>
      <c r="AB690">
        <v>1.2</v>
      </c>
      <c r="AC690">
        <v>10.199999999999999</v>
      </c>
      <c r="AD690">
        <v>0</v>
      </c>
      <c r="AE690">
        <v>1</v>
      </c>
      <c r="AF690">
        <v>0</v>
      </c>
      <c r="AG690" t="s">
        <v>824</v>
      </c>
      <c r="AH690">
        <v>0</v>
      </c>
      <c r="AJ690">
        <v>0</v>
      </c>
      <c r="AL690">
        <v>16.3</v>
      </c>
      <c r="AM690">
        <v>16.399999999999999</v>
      </c>
      <c r="AN690" s="11">
        <v>100</v>
      </c>
      <c r="AO690" s="11">
        <v>94</v>
      </c>
      <c r="AP690" s="11">
        <v>0</v>
      </c>
      <c r="AQ690" s="11">
        <v>0</v>
      </c>
      <c r="AR690" s="11">
        <v>3</v>
      </c>
      <c r="AS690" s="11">
        <v>0</v>
      </c>
      <c r="AT690" s="11">
        <v>0</v>
      </c>
      <c r="AU690" s="11">
        <v>1</v>
      </c>
      <c r="AV690" s="11">
        <v>1</v>
      </c>
      <c r="AW690" s="11">
        <v>0</v>
      </c>
      <c r="AX690" s="11">
        <v>0</v>
      </c>
      <c r="AY690" s="11">
        <v>0</v>
      </c>
      <c r="AZ690" s="11">
        <v>0</v>
      </c>
      <c r="BA690" s="11">
        <v>1</v>
      </c>
      <c r="BB690">
        <v>0</v>
      </c>
      <c r="BC690" s="11" t="s">
        <v>824</v>
      </c>
      <c r="BD690">
        <v>0</v>
      </c>
      <c r="BE690" t="s">
        <v>824</v>
      </c>
      <c r="BF690">
        <v>0</v>
      </c>
      <c r="BG690">
        <v>0</v>
      </c>
      <c r="BH690">
        <v>2</v>
      </c>
      <c r="BI690">
        <v>0</v>
      </c>
      <c r="BJ690" t="s">
        <v>748</v>
      </c>
      <c r="BL690" t="s">
        <v>587</v>
      </c>
    </row>
    <row r="691" spans="1:64" x14ac:dyDescent="0.25">
      <c r="A691">
        <v>2025</v>
      </c>
      <c r="B691">
        <v>144</v>
      </c>
      <c r="C691" t="s">
        <v>21</v>
      </c>
      <c r="D691" s="11">
        <v>28205</v>
      </c>
      <c r="E691" t="s">
        <v>260</v>
      </c>
      <c r="F691" t="s">
        <v>819</v>
      </c>
      <c r="G691" t="s">
        <v>230</v>
      </c>
      <c r="H691" t="s">
        <v>823</v>
      </c>
      <c r="I691" t="s">
        <v>736</v>
      </c>
      <c r="J691">
        <v>2017</v>
      </c>
      <c r="K691">
        <v>8</v>
      </c>
      <c r="L691" t="s">
        <v>739</v>
      </c>
      <c r="M691" t="s">
        <v>739</v>
      </c>
      <c r="N691" t="s">
        <v>746</v>
      </c>
      <c r="O691" s="2">
        <v>3090995</v>
      </c>
      <c r="P691" s="2">
        <v>3042878</v>
      </c>
      <c r="Q691">
        <v>3178285</v>
      </c>
      <c r="R691" s="3">
        <v>1.0282400974443504</v>
      </c>
      <c r="S691">
        <v>100</v>
      </c>
      <c r="T691">
        <v>65</v>
      </c>
      <c r="U691">
        <v>0</v>
      </c>
      <c r="V691">
        <v>15</v>
      </c>
      <c r="W691">
        <v>0</v>
      </c>
      <c r="X691">
        <v>5</v>
      </c>
      <c r="Y691">
        <v>10</v>
      </c>
      <c r="Z691">
        <v>3</v>
      </c>
      <c r="AA691">
        <v>1</v>
      </c>
      <c r="AB691">
        <v>0.5</v>
      </c>
      <c r="AC691">
        <v>0</v>
      </c>
      <c r="AD691">
        <v>0</v>
      </c>
      <c r="AE691">
        <v>0.5</v>
      </c>
      <c r="AF691">
        <v>0</v>
      </c>
      <c r="AG691" t="s">
        <v>824</v>
      </c>
      <c r="AH691">
        <v>0</v>
      </c>
      <c r="AJ691">
        <v>0</v>
      </c>
      <c r="AL691">
        <v>15</v>
      </c>
      <c r="AM691">
        <v>5</v>
      </c>
      <c r="AN691" s="11">
        <v>100</v>
      </c>
      <c r="AO691" s="11">
        <v>2.7</v>
      </c>
      <c r="AP691" s="11">
        <v>0</v>
      </c>
      <c r="AQ691" s="11">
        <v>0</v>
      </c>
      <c r="AR691" s="11">
        <v>39.1</v>
      </c>
      <c r="AS691" s="11">
        <v>0</v>
      </c>
      <c r="AT691" s="11">
        <v>13.1</v>
      </c>
      <c r="AU691" s="11">
        <v>0</v>
      </c>
      <c r="AV691" s="11">
        <v>0</v>
      </c>
      <c r="AW691" s="11">
        <v>0</v>
      </c>
      <c r="AX691" s="11">
        <v>0</v>
      </c>
      <c r="AY691" s="11">
        <v>0</v>
      </c>
      <c r="AZ691" s="11">
        <v>0</v>
      </c>
      <c r="BA691" s="11">
        <v>6.4</v>
      </c>
      <c r="BB691">
        <v>26.9</v>
      </c>
      <c r="BC691" s="11" t="s">
        <v>840</v>
      </c>
      <c r="BD691">
        <v>11.8</v>
      </c>
      <c r="BE691" t="s">
        <v>841</v>
      </c>
      <c r="BF691">
        <v>0</v>
      </c>
      <c r="BG691">
        <v>13.1</v>
      </c>
      <c r="BH691">
        <v>6.4</v>
      </c>
      <c r="BI691">
        <v>38.700000000000003</v>
      </c>
      <c r="BJ691" t="s">
        <v>748</v>
      </c>
      <c r="BL691" t="s">
        <v>587</v>
      </c>
    </row>
    <row r="692" spans="1:64" x14ac:dyDescent="0.25">
      <c r="A692">
        <v>2025</v>
      </c>
      <c r="B692">
        <v>120</v>
      </c>
      <c r="C692" t="s">
        <v>62</v>
      </c>
      <c r="D692" s="11">
        <v>98001</v>
      </c>
      <c r="E692" t="s">
        <v>253</v>
      </c>
      <c r="F692" t="s">
        <v>818</v>
      </c>
      <c r="G692" t="s">
        <v>230</v>
      </c>
      <c r="H692" t="s">
        <v>823</v>
      </c>
      <c r="I692" t="s">
        <v>736</v>
      </c>
      <c r="J692">
        <v>2017</v>
      </c>
      <c r="K692">
        <v>8</v>
      </c>
      <c r="L692" t="s">
        <v>739</v>
      </c>
      <c r="M692" t="s">
        <v>739</v>
      </c>
      <c r="N692" t="s">
        <v>744</v>
      </c>
      <c r="O692" s="2">
        <v>5250000</v>
      </c>
      <c r="P692" s="2">
        <v>5000000</v>
      </c>
      <c r="Q692">
        <v>4648500</v>
      </c>
      <c r="R692" s="3">
        <v>0.88542857142857145</v>
      </c>
      <c r="S692">
        <v>100</v>
      </c>
      <c r="T692">
        <v>73</v>
      </c>
      <c r="U692">
        <v>0</v>
      </c>
      <c r="V692">
        <v>5</v>
      </c>
      <c r="W692">
        <v>2</v>
      </c>
      <c r="X692">
        <v>5</v>
      </c>
      <c r="Y692">
        <v>10</v>
      </c>
      <c r="Z692">
        <v>5</v>
      </c>
      <c r="AA692">
        <v>0</v>
      </c>
      <c r="AB692">
        <v>0</v>
      </c>
      <c r="AC692">
        <v>0</v>
      </c>
      <c r="AD692">
        <v>0</v>
      </c>
      <c r="AE692">
        <v>0</v>
      </c>
      <c r="AF692">
        <v>0</v>
      </c>
      <c r="AG692" t="s">
        <v>824</v>
      </c>
      <c r="AH692">
        <v>0</v>
      </c>
      <c r="AJ692">
        <v>0</v>
      </c>
      <c r="AL692">
        <v>7</v>
      </c>
      <c r="AM692">
        <v>5</v>
      </c>
      <c r="AN692" s="11">
        <v>100</v>
      </c>
      <c r="AO692" s="11">
        <v>5</v>
      </c>
      <c r="AP692" s="11">
        <v>0</v>
      </c>
      <c r="AQ692" s="11">
        <v>0</v>
      </c>
      <c r="AR692" s="11">
        <v>0</v>
      </c>
      <c r="AS692" s="11">
        <v>10</v>
      </c>
      <c r="AT692" s="11">
        <v>5</v>
      </c>
      <c r="AU692" s="11">
        <v>0</v>
      </c>
      <c r="AV692" s="11">
        <v>0</v>
      </c>
      <c r="AW692" s="11">
        <v>0</v>
      </c>
      <c r="AX692" s="11">
        <v>0</v>
      </c>
      <c r="AY692" s="11">
        <v>0</v>
      </c>
      <c r="AZ692" s="11">
        <v>0</v>
      </c>
      <c r="BA692" s="11">
        <v>80</v>
      </c>
      <c r="BB692">
        <v>0</v>
      </c>
      <c r="BC692" s="11" t="s">
        <v>824</v>
      </c>
      <c r="BD692">
        <v>0</v>
      </c>
      <c r="BE692" t="s">
        <v>824</v>
      </c>
      <c r="BF692">
        <v>0</v>
      </c>
      <c r="BG692">
        <v>15</v>
      </c>
      <c r="BH692">
        <v>80</v>
      </c>
      <c r="BI692">
        <v>0</v>
      </c>
      <c r="BJ692" t="s">
        <v>747</v>
      </c>
      <c r="BK692" s="4">
        <v>1000</v>
      </c>
      <c r="BL692" t="s">
        <v>586</v>
      </c>
    </row>
    <row r="693" spans="1:64" x14ac:dyDescent="0.25">
      <c r="A693">
        <v>2025</v>
      </c>
      <c r="B693">
        <v>176</v>
      </c>
      <c r="C693" t="s">
        <v>78</v>
      </c>
      <c r="D693" s="11">
        <v>46802</v>
      </c>
      <c r="E693" t="s">
        <v>257</v>
      </c>
      <c r="F693" t="s">
        <v>816</v>
      </c>
      <c r="G693" t="s">
        <v>234</v>
      </c>
      <c r="H693" t="s">
        <v>823</v>
      </c>
      <c r="I693" t="s">
        <v>733</v>
      </c>
      <c r="J693">
        <v>2019</v>
      </c>
      <c r="K693">
        <v>6</v>
      </c>
      <c r="L693" t="s">
        <v>739</v>
      </c>
      <c r="M693" t="s">
        <v>739</v>
      </c>
      <c r="N693" t="s">
        <v>745</v>
      </c>
      <c r="O693" s="2">
        <v>403699</v>
      </c>
      <c r="P693" s="2">
        <v>274573</v>
      </c>
      <c r="Q693">
        <v>185634</v>
      </c>
      <c r="R693" s="3">
        <v>0.45983269713326019</v>
      </c>
      <c r="S693">
        <v>100</v>
      </c>
      <c r="T693">
        <v>60</v>
      </c>
      <c r="U693">
        <v>1</v>
      </c>
      <c r="V693">
        <v>2</v>
      </c>
      <c r="W693">
        <v>0</v>
      </c>
      <c r="X693">
        <v>0</v>
      </c>
      <c r="Y693">
        <v>1</v>
      </c>
      <c r="Z693">
        <v>1</v>
      </c>
      <c r="AA693">
        <v>6</v>
      </c>
      <c r="AB693">
        <v>1</v>
      </c>
      <c r="AC693">
        <v>20</v>
      </c>
      <c r="AD693">
        <v>0</v>
      </c>
      <c r="AE693">
        <v>8</v>
      </c>
      <c r="AF693">
        <v>0</v>
      </c>
      <c r="AG693" t="s">
        <v>824</v>
      </c>
      <c r="AH693">
        <v>0</v>
      </c>
      <c r="AJ693">
        <v>0</v>
      </c>
      <c r="AL693">
        <v>2</v>
      </c>
      <c r="AM693">
        <v>36</v>
      </c>
      <c r="AN693" s="11">
        <v>100</v>
      </c>
      <c r="AO693" s="11">
        <v>93</v>
      </c>
      <c r="AP693" s="11">
        <v>0</v>
      </c>
      <c r="AQ693" s="11">
        <v>0</v>
      </c>
      <c r="AR693" s="11">
        <v>0</v>
      </c>
      <c r="AS693" s="11">
        <v>0</v>
      </c>
      <c r="AT693" s="11">
        <v>0</v>
      </c>
      <c r="AU693" s="11">
        <v>0</v>
      </c>
      <c r="AV693" s="11">
        <v>0</v>
      </c>
      <c r="AW693" s="11">
        <v>0</v>
      </c>
      <c r="AX693" s="11">
        <v>0</v>
      </c>
      <c r="AY693" s="11">
        <v>0</v>
      </c>
      <c r="AZ693" s="11">
        <v>0</v>
      </c>
      <c r="BA693" s="11">
        <v>7</v>
      </c>
      <c r="BB693">
        <v>0</v>
      </c>
      <c r="BC693" s="11" t="s">
        <v>824</v>
      </c>
      <c r="BD693">
        <v>0</v>
      </c>
      <c r="BE693" t="s">
        <v>824</v>
      </c>
      <c r="BF693">
        <v>0</v>
      </c>
      <c r="BG693">
        <v>0</v>
      </c>
      <c r="BH693">
        <v>7</v>
      </c>
      <c r="BI693">
        <v>0</v>
      </c>
      <c r="BJ693" t="s">
        <v>747</v>
      </c>
      <c r="BK693" s="4">
        <v>104851</v>
      </c>
      <c r="BL693" t="s">
        <v>586</v>
      </c>
    </row>
    <row r="694" spans="1:64" x14ac:dyDescent="0.25">
      <c r="A694">
        <v>2025</v>
      </c>
      <c r="B694">
        <v>126</v>
      </c>
      <c r="C694" t="s">
        <v>101</v>
      </c>
      <c r="D694" s="11">
        <v>2744</v>
      </c>
      <c r="E694" t="s">
        <v>258</v>
      </c>
      <c r="F694" t="s">
        <v>817</v>
      </c>
      <c r="G694" t="s">
        <v>224</v>
      </c>
      <c r="H694" t="s">
        <v>823</v>
      </c>
      <c r="I694" t="s">
        <v>224</v>
      </c>
      <c r="J694">
        <v>2017</v>
      </c>
      <c r="K694">
        <v>8</v>
      </c>
      <c r="L694" t="s">
        <v>739</v>
      </c>
      <c r="M694" t="s">
        <v>739</v>
      </c>
      <c r="N694" t="s">
        <v>746</v>
      </c>
      <c r="Q694"/>
      <c r="S694">
        <v>100</v>
      </c>
      <c r="T694">
        <v>75</v>
      </c>
      <c r="U694">
        <v>1</v>
      </c>
      <c r="V694">
        <v>10</v>
      </c>
      <c r="W694">
        <v>0</v>
      </c>
      <c r="X694">
        <v>7</v>
      </c>
      <c r="Y694">
        <v>5</v>
      </c>
      <c r="Z694">
        <v>0</v>
      </c>
      <c r="AA694">
        <v>0</v>
      </c>
      <c r="AB694">
        <v>2</v>
      </c>
      <c r="AC694">
        <v>0</v>
      </c>
      <c r="AD694">
        <v>0</v>
      </c>
      <c r="AE694">
        <v>0</v>
      </c>
      <c r="AF694">
        <v>0</v>
      </c>
      <c r="AG694" t="s">
        <v>824</v>
      </c>
      <c r="AH694">
        <v>0</v>
      </c>
      <c r="AJ694">
        <v>0</v>
      </c>
      <c r="AL694">
        <v>10</v>
      </c>
      <c r="AM694">
        <v>2</v>
      </c>
      <c r="AN694" s="11">
        <v>100</v>
      </c>
      <c r="AO694" s="11">
        <v>95</v>
      </c>
      <c r="AP694" s="11">
        <v>0</v>
      </c>
      <c r="AQ694" s="11">
        <v>0</v>
      </c>
      <c r="AR694" s="11">
        <v>0</v>
      </c>
      <c r="AS694" s="11">
        <v>0</v>
      </c>
      <c r="AT694" s="11">
        <v>0</v>
      </c>
      <c r="AU694" s="11">
        <v>0</v>
      </c>
      <c r="AV694" s="11">
        <v>0</v>
      </c>
      <c r="AW694" s="11">
        <v>0</v>
      </c>
      <c r="AX694" s="11">
        <v>0</v>
      </c>
      <c r="AY694" s="11">
        <v>0</v>
      </c>
      <c r="AZ694" s="11">
        <v>0</v>
      </c>
      <c r="BA694" s="11">
        <v>5</v>
      </c>
      <c r="BB694">
        <v>0</v>
      </c>
      <c r="BC694" s="11" t="s">
        <v>824</v>
      </c>
      <c r="BD694">
        <v>0</v>
      </c>
      <c r="BE694" t="s">
        <v>824</v>
      </c>
      <c r="BF694">
        <v>0</v>
      </c>
      <c r="BG694">
        <v>0</v>
      </c>
      <c r="BH694">
        <v>5</v>
      </c>
      <c r="BI694">
        <v>0</v>
      </c>
      <c r="BJ694" t="s">
        <v>747</v>
      </c>
      <c r="BK694" s="4">
        <v>178500</v>
      </c>
      <c r="BL694" t="s">
        <v>586</v>
      </c>
    </row>
    <row r="695" spans="1:64" x14ac:dyDescent="0.25">
      <c r="A695">
        <v>2025</v>
      </c>
      <c r="B695">
        <v>139</v>
      </c>
      <c r="C695" t="s">
        <v>48</v>
      </c>
      <c r="D695" s="11">
        <v>52240</v>
      </c>
      <c r="E695" t="s">
        <v>255</v>
      </c>
      <c r="F695" t="s">
        <v>816</v>
      </c>
      <c r="G695" t="s">
        <v>224</v>
      </c>
      <c r="H695" t="s">
        <v>823</v>
      </c>
      <c r="I695" t="s">
        <v>224</v>
      </c>
      <c r="J695">
        <v>2019</v>
      </c>
      <c r="K695">
        <v>6</v>
      </c>
      <c r="L695" t="s">
        <v>739</v>
      </c>
      <c r="M695" t="s">
        <v>739</v>
      </c>
      <c r="N695" t="s">
        <v>746</v>
      </c>
      <c r="O695" s="2">
        <v>941642.11</v>
      </c>
      <c r="P695" s="2">
        <v>666858.73</v>
      </c>
      <c r="Q695">
        <v>827000</v>
      </c>
      <c r="R695" s="3">
        <v>0.87825299146827662</v>
      </c>
      <c r="S695">
        <v>99.999999999999972</v>
      </c>
      <c r="T695">
        <v>47.3</v>
      </c>
      <c r="U695">
        <v>16</v>
      </c>
      <c r="V695">
        <v>11.1</v>
      </c>
      <c r="W695">
        <v>0</v>
      </c>
      <c r="X695">
        <v>21</v>
      </c>
      <c r="Y695">
        <v>1.7</v>
      </c>
      <c r="Z695">
        <v>1.6</v>
      </c>
      <c r="AA695">
        <v>0.1</v>
      </c>
      <c r="AB695">
        <v>0.1</v>
      </c>
      <c r="AC695">
        <v>0</v>
      </c>
      <c r="AD695">
        <v>0</v>
      </c>
      <c r="AE695">
        <v>0.7</v>
      </c>
      <c r="AF695">
        <v>0.1</v>
      </c>
      <c r="AG695" t="s">
        <v>846</v>
      </c>
      <c r="AH695">
        <v>0.3</v>
      </c>
      <c r="AI695" t="s">
        <v>554</v>
      </c>
      <c r="AJ695">
        <v>0</v>
      </c>
      <c r="AL695">
        <v>11.1</v>
      </c>
      <c r="AM695">
        <v>2.9</v>
      </c>
      <c r="AN695" s="11">
        <v>100</v>
      </c>
      <c r="AO695" s="11">
        <v>11</v>
      </c>
      <c r="AP695" s="11">
        <v>0</v>
      </c>
      <c r="AQ695" s="11">
        <v>0</v>
      </c>
      <c r="AR695" s="11">
        <v>0</v>
      </c>
      <c r="AS695" s="11">
        <v>0</v>
      </c>
      <c r="AT695" s="11">
        <v>0.2</v>
      </c>
      <c r="AU695" s="11">
        <v>0</v>
      </c>
      <c r="AV695" s="11">
        <v>0</v>
      </c>
      <c r="AW695" s="11">
        <v>39</v>
      </c>
      <c r="AX695" s="11">
        <v>1</v>
      </c>
      <c r="AY695" s="11">
        <v>0</v>
      </c>
      <c r="AZ695" s="11">
        <v>0</v>
      </c>
      <c r="BA695" s="11">
        <v>48.8</v>
      </c>
      <c r="BB695">
        <v>0</v>
      </c>
      <c r="BC695" s="11" t="s">
        <v>824</v>
      </c>
      <c r="BD695">
        <v>0</v>
      </c>
      <c r="BE695" t="s">
        <v>824</v>
      </c>
      <c r="BF695">
        <v>0</v>
      </c>
      <c r="BG695">
        <v>0.2</v>
      </c>
      <c r="BH695">
        <v>88.8</v>
      </c>
      <c r="BI695">
        <v>0</v>
      </c>
      <c r="BJ695" t="s">
        <v>747</v>
      </c>
      <c r="BK695" s="4">
        <v>5100</v>
      </c>
      <c r="BL695" t="s">
        <v>586</v>
      </c>
    </row>
    <row r="696" spans="1:64" x14ac:dyDescent="0.25">
      <c r="A696">
        <v>2025</v>
      </c>
      <c r="B696">
        <v>179</v>
      </c>
      <c r="C696" t="s">
        <v>19</v>
      </c>
      <c r="D696" s="11">
        <v>55066</v>
      </c>
      <c r="E696" t="s">
        <v>255</v>
      </c>
      <c r="F696" t="s">
        <v>816</v>
      </c>
      <c r="G696" t="s">
        <v>224</v>
      </c>
      <c r="H696" t="s">
        <v>823</v>
      </c>
      <c r="I696" t="s">
        <v>224</v>
      </c>
      <c r="J696">
        <v>2019</v>
      </c>
      <c r="K696">
        <v>6</v>
      </c>
      <c r="L696" t="s">
        <v>739</v>
      </c>
      <c r="M696" t="s">
        <v>739</v>
      </c>
      <c r="N696" t="s">
        <v>746</v>
      </c>
      <c r="O696" s="2">
        <v>76605</v>
      </c>
      <c r="P696" s="2">
        <v>39785</v>
      </c>
      <c r="Q696">
        <v>47400</v>
      </c>
      <c r="R696" s="3">
        <v>0.61875856667319362</v>
      </c>
      <c r="S696">
        <v>100</v>
      </c>
      <c r="T696">
        <v>80</v>
      </c>
      <c r="U696">
        <v>0</v>
      </c>
      <c r="V696">
        <v>15</v>
      </c>
      <c r="W696">
        <v>0</v>
      </c>
      <c r="X696">
        <v>0</v>
      </c>
      <c r="Y696">
        <v>5</v>
      </c>
      <c r="Z696">
        <v>0</v>
      </c>
      <c r="AA696">
        <v>0</v>
      </c>
      <c r="AB696">
        <v>0</v>
      </c>
      <c r="AC696">
        <v>0</v>
      </c>
      <c r="AD696">
        <v>0</v>
      </c>
      <c r="AE696">
        <v>0</v>
      </c>
      <c r="AF696">
        <v>0</v>
      </c>
      <c r="AG696" t="s">
        <v>824</v>
      </c>
      <c r="AH696">
        <v>0</v>
      </c>
      <c r="AJ696">
        <v>0</v>
      </c>
      <c r="AL696">
        <v>15</v>
      </c>
      <c r="AM696">
        <v>0</v>
      </c>
      <c r="AN696" s="11">
        <v>100</v>
      </c>
      <c r="AO696" s="11">
        <v>5</v>
      </c>
      <c r="AP696" s="11">
        <v>0</v>
      </c>
      <c r="AQ696" s="11">
        <v>0</v>
      </c>
      <c r="AR696" s="11">
        <v>10</v>
      </c>
      <c r="AS696" s="11">
        <v>0</v>
      </c>
      <c r="AT696" s="11">
        <v>0</v>
      </c>
      <c r="AU696" s="11">
        <v>0</v>
      </c>
      <c r="AV696" s="11">
        <v>0</v>
      </c>
      <c r="AW696" s="11">
        <v>7</v>
      </c>
      <c r="AX696" s="11">
        <v>0</v>
      </c>
      <c r="AY696" s="11">
        <v>0</v>
      </c>
      <c r="AZ696" s="11">
        <v>0</v>
      </c>
      <c r="BA696" s="11">
        <v>0</v>
      </c>
      <c r="BB696">
        <v>78</v>
      </c>
      <c r="BC696" s="11" t="s">
        <v>847</v>
      </c>
      <c r="BD696">
        <v>0</v>
      </c>
      <c r="BE696" t="s">
        <v>824</v>
      </c>
      <c r="BF696">
        <v>0</v>
      </c>
      <c r="BG696">
        <v>0</v>
      </c>
      <c r="BH696">
        <v>7</v>
      </c>
      <c r="BI696">
        <v>78</v>
      </c>
      <c r="BJ696" t="s">
        <v>747</v>
      </c>
      <c r="BK696" s="4">
        <v>5659</v>
      </c>
      <c r="BL696" t="s">
        <v>586</v>
      </c>
    </row>
    <row r="697" spans="1:64" x14ac:dyDescent="0.25">
      <c r="A697">
        <v>2025</v>
      </c>
      <c r="B697">
        <v>196</v>
      </c>
      <c r="C697" t="s">
        <v>40</v>
      </c>
      <c r="D697" s="11">
        <v>49009</v>
      </c>
      <c r="E697" t="s">
        <v>257</v>
      </c>
      <c r="F697" t="s">
        <v>816</v>
      </c>
      <c r="G697" t="s">
        <v>735</v>
      </c>
      <c r="H697" t="s">
        <v>823</v>
      </c>
      <c r="I697" t="s">
        <v>224</v>
      </c>
      <c r="J697">
        <v>2017</v>
      </c>
      <c r="K697">
        <v>8</v>
      </c>
      <c r="L697" t="s">
        <v>739</v>
      </c>
      <c r="M697" t="s">
        <v>739</v>
      </c>
      <c r="N697" t="s">
        <v>744</v>
      </c>
      <c r="P697" s="2">
        <v>1835148</v>
      </c>
      <c r="Q697"/>
      <c r="S697">
        <v>100</v>
      </c>
      <c r="T697">
        <v>60</v>
      </c>
      <c r="U697">
        <v>8</v>
      </c>
      <c r="V697">
        <v>8</v>
      </c>
      <c r="W697">
        <v>0</v>
      </c>
      <c r="X697">
        <v>9</v>
      </c>
      <c r="Y697">
        <v>1</v>
      </c>
      <c r="Z697">
        <v>1</v>
      </c>
      <c r="AA697">
        <v>6</v>
      </c>
      <c r="AB697">
        <v>1</v>
      </c>
      <c r="AC697">
        <v>4</v>
      </c>
      <c r="AD697">
        <v>0</v>
      </c>
      <c r="AE697">
        <v>0</v>
      </c>
      <c r="AF697">
        <v>2</v>
      </c>
      <c r="AG697" t="s">
        <v>848</v>
      </c>
      <c r="AH697">
        <v>0</v>
      </c>
      <c r="AJ697">
        <v>0</v>
      </c>
      <c r="AL697">
        <v>8</v>
      </c>
      <c r="AM697">
        <v>14</v>
      </c>
      <c r="AN697" s="11">
        <v>100</v>
      </c>
      <c r="AO697" s="11">
        <v>0</v>
      </c>
      <c r="AP697" s="11">
        <v>0</v>
      </c>
      <c r="AQ697" s="11">
        <v>4</v>
      </c>
      <c r="AR697" s="11">
        <v>4</v>
      </c>
      <c r="AS697" s="11">
        <v>0</v>
      </c>
      <c r="AT697" s="11">
        <v>0.5</v>
      </c>
      <c r="AU697" s="11">
        <v>0</v>
      </c>
      <c r="AV697" s="11">
        <v>5</v>
      </c>
      <c r="AW697" s="11">
        <v>13</v>
      </c>
      <c r="AX697" s="11">
        <v>2.5</v>
      </c>
      <c r="AY697" s="11">
        <v>3</v>
      </c>
      <c r="AZ697" s="11">
        <v>0.5</v>
      </c>
      <c r="BA697" s="11">
        <v>63.5</v>
      </c>
      <c r="BB697">
        <v>1.5</v>
      </c>
      <c r="BC697" s="11" t="s">
        <v>849</v>
      </c>
      <c r="BD697">
        <v>2.5</v>
      </c>
      <c r="BE697" t="s">
        <v>850</v>
      </c>
      <c r="BF697">
        <v>4</v>
      </c>
      <c r="BG697">
        <v>0.5</v>
      </c>
      <c r="BH697">
        <v>87.5</v>
      </c>
      <c r="BI697">
        <v>4</v>
      </c>
      <c r="BJ697" t="s">
        <v>748</v>
      </c>
      <c r="BL697" t="s">
        <v>586</v>
      </c>
    </row>
    <row r="698" spans="1:64" x14ac:dyDescent="0.25">
      <c r="A698">
        <v>2025</v>
      </c>
      <c r="B698">
        <v>133</v>
      </c>
      <c r="C698" t="s">
        <v>96</v>
      </c>
      <c r="D698" s="11">
        <v>57110</v>
      </c>
      <c r="E698" t="s">
        <v>255</v>
      </c>
      <c r="F698" t="s">
        <v>816</v>
      </c>
      <c r="G698" t="s">
        <v>230</v>
      </c>
      <c r="H698" t="s">
        <v>823</v>
      </c>
      <c r="I698" t="s">
        <v>736</v>
      </c>
      <c r="J698">
        <v>2016</v>
      </c>
      <c r="K698">
        <v>9</v>
      </c>
      <c r="L698" t="s">
        <v>739</v>
      </c>
      <c r="M698" t="s">
        <v>739</v>
      </c>
      <c r="N698" t="s">
        <v>746</v>
      </c>
      <c r="Q698"/>
      <c r="S698">
        <v>100</v>
      </c>
      <c r="T698">
        <v>40</v>
      </c>
      <c r="U698">
        <v>0</v>
      </c>
      <c r="V698">
        <v>40</v>
      </c>
      <c r="W698">
        <v>0</v>
      </c>
      <c r="X698">
        <v>20</v>
      </c>
      <c r="Y698">
        <v>0</v>
      </c>
      <c r="Z698">
        <v>0</v>
      </c>
      <c r="AA698">
        <v>0</v>
      </c>
      <c r="AB698">
        <v>0</v>
      </c>
      <c r="AC698">
        <v>0</v>
      </c>
      <c r="AD698">
        <v>0</v>
      </c>
      <c r="AE698">
        <v>0</v>
      </c>
      <c r="AF698">
        <v>0</v>
      </c>
      <c r="AG698" t="s">
        <v>824</v>
      </c>
      <c r="AH698">
        <v>0</v>
      </c>
      <c r="AJ698">
        <v>0</v>
      </c>
      <c r="AL698">
        <v>40</v>
      </c>
      <c r="AM698">
        <v>0</v>
      </c>
      <c r="AN698" s="11">
        <v>100</v>
      </c>
      <c r="AO698" s="11">
        <v>15</v>
      </c>
      <c r="AP698" s="11">
        <v>20</v>
      </c>
      <c r="AQ698" s="11">
        <v>0</v>
      </c>
      <c r="AR698" s="11">
        <v>60</v>
      </c>
      <c r="AS698" s="11">
        <v>0</v>
      </c>
      <c r="AT698" s="11">
        <v>0</v>
      </c>
      <c r="AU698" s="11">
        <v>0</v>
      </c>
      <c r="AV698" s="11">
        <v>0</v>
      </c>
      <c r="AW698" s="11">
        <v>5</v>
      </c>
      <c r="AX698" s="11">
        <v>0</v>
      </c>
      <c r="AY698" s="11">
        <v>0</v>
      </c>
      <c r="AZ698" s="11">
        <v>0</v>
      </c>
      <c r="BA698" s="11">
        <v>0</v>
      </c>
      <c r="BB698">
        <v>0</v>
      </c>
      <c r="BC698" s="11" t="s">
        <v>824</v>
      </c>
      <c r="BD698">
        <v>0</v>
      </c>
      <c r="BE698" t="s">
        <v>824</v>
      </c>
      <c r="BF698">
        <v>20</v>
      </c>
      <c r="BG698">
        <v>0</v>
      </c>
      <c r="BH698">
        <v>5</v>
      </c>
      <c r="BI698">
        <v>0</v>
      </c>
      <c r="BJ698" t="s">
        <v>748</v>
      </c>
      <c r="BL698" t="s">
        <v>586</v>
      </c>
    </row>
    <row r="699" spans="1:64" x14ac:dyDescent="0.25">
      <c r="A699">
        <v>2025</v>
      </c>
      <c r="B699">
        <v>130</v>
      </c>
      <c r="C699" t="s">
        <v>40</v>
      </c>
      <c r="D699" s="11">
        <v>49507</v>
      </c>
      <c r="E699" t="s">
        <v>257</v>
      </c>
      <c r="F699" t="s">
        <v>816</v>
      </c>
      <c r="G699" t="s">
        <v>224</v>
      </c>
      <c r="H699" t="s">
        <v>823</v>
      </c>
      <c r="I699" t="s">
        <v>224</v>
      </c>
      <c r="J699">
        <v>2015</v>
      </c>
      <c r="K699">
        <v>10</v>
      </c>
      <c r="L699" t="s">
        <v>739</v>
      </c>
      <c r="M699" t="s">
        <v>739</v>
      </c>
      <c r="N699" t="s">
        <v>745</v>
      </c>
      <c r="Q699"/>
      <c r="S699">
        <v>100</v>
      </c>
      <c r="T699">
        <v>49</v>
      </c>
      <c r="U699">
        <v>10</v>
      </c>
      <c r="V699">
        <v>10</v>
      </c>
      <c r="W699">
        <v>5</v>
      </c>
      <c r="X699">
        <v>10</v>
      </c>
      <c r="Y699">
        <v>5</v>
      </c>
      <c r="Z699">
        <v>5</v>
      </c>
      <c r="AA699">
        <v>5</v>
      </c>
      <c r="AB699">
        <v>1</v>
      </c>
      <c r="AC699">
        <v>0</v>
      </c>
      <c r="AD699">
        <v>0</v>
      </c>
      <c r="AE699">
        <v>0</v>
      </c>
      <c r="AF699">
        <v>0</v>
      </c>
      <c r="AG699" t="s">
        <v>824</v>
      </c>
      <c r="AH699">
        <v>0</v>
      </c>
      <c r="AJ699">
        <v>0</v>
      </c>
      <c r="AL699">
        <v>15</v>
      </c>
      <c r="AM699">
        <v>11</v>
      </c>
      <c r="AN699" s="11">
        <v>100</v>
      </c>
      <c r="AO699" s="11">
        <v>100</v>
      </c>
      <c r="AP699" s="11">
        <v>0</v>
      </c>
      <c r="AQ699" s="11">
        <v>0</v>
      </c>
      <c r="AR699" s="11">
        <v>0</v>
      </c>
      <c r="AS699" s="11">
        <v>0</v>
      </c>
      <c r="AT699" s="11">
        <v>0</v>
      </c>
      <c r="AU699" s="11">
        <v>0</v>
      </c>
      <c r="AV699" s="11">
        <v>0</v>
      </c>
      <c r="AW699" s="11">
        <v>0</v>
      </c>
      <c r="AX699" s="11">
        <v>0</v>
      </c>
      <c r="AY699" s="11">
        <v>0</v>
      </c>
      <c r="AZ699" s="11">
        <v>0</v>
      </c>
      <c r="BA699" s="11">
        <v>0</v>
      </c>
      <c r="BB699">
        <v>0</v>
      </c>
      <c r="BC699" s="11" t="s">
        <v>824</v>
      </c>
      <c r="BD699">
        <v>0</v>
      </c>
      <c r="BE699" t="s">
        <v>824</v>
      </c>
      <c r="BF699">
        <v>0</v>
      </c>
      <c r="BG699">
        <v>0</v>
      </c>
      <c r="BH699">
        <v>0</v>
      </c>
      <c r="BI699">
        <v>0</v>
      </c>
      <c r="BJ699" t="s">
        <v>748</v>
      </c>
      <c r="BL699" t="s">
        <v>586</v>
      </c>
    </row>
    <row r="700" spans="1:64" x14ac:dyDescent="0.25">
      <c r="A700">
        <v>2025</v>
      </c>
      <c r="B700">
        <v>153</v>
      </c>
      <c r="C700" t="s">
        <v>40</v>
      </c>
      <c r="D700" s="11">
        <v>49686</v>
      </c>
      <c r="E700" t="s">
        <v>257</v>
      </c>
      <c r="F700" t="s">
        <v>816</v>
      </c>
      <c r="G700" t="s">
        <v>224</v>
      </c>
      <c r="H700" t="s">
        <v>823</v>
      </c>
      <c r="I700" t="s">
        <v>224</v>
      </c>
      <c r="J700">
        <v>2018</v>
      </c>
      <c r="K700">
        <v>7</v>
      </c>
      <c r="L700" t="s">
        <v>739</v>
      </c>
      <c r="M700" t="s">
        <v>739</v>
      </c>
      <c r="N700" t="s">
        <v>744</v>
      </c>
      <c r="O700" s="2">
        <v>365255</v>
      </c>
      <c r="P700" s="2">
        <v>365255</v>
      </c>
      <c r="Q700"/>
      <c r="S700">
        <v>100</v>
      </c>
      <c r="T700">
        <v>70</v>
      </c>
      <c r="U700">
        <v>0</v>
      </c>
      <c r="V700">
        <v>10</v>
      </c>
      <c r="W700">
        <v>0</v>
      </c>
      <c r="X700">
        <v>0</v>
      </c>
      <c r="Y700">
        <v>20</v>
      </c>
      <c r="Z700">
        <v>0</v>
      </c>
      <c r="AA700">
        <v>0</v>
      </c>
      <c r="AB700">
        <v>0</v>
      </c>
      <c r="AC700">
        <v>0</v>
      </c>
      <c r="AD700">
        <v>0</v>
      </c>
      <c r="AE700">
        <v>0</v>
      </c>
      <c r="AF700">
        <v>0</v>
      </c>
      <c r="AG700" t="s">
        <v>824</v>
      </c>
      <c r="AH700">
        <v>0</v>
      </c>
      <c r="AJ700">
        <v>0</v>
      </c>
      <c r="AL700">
        <v>10</v>
      </c>
      <c r="AM700">
        <v>0</v>
      </c>
      <c r="AN700" s="11">
        <v>100</v>
      </c>
      <c r="AO700" s="11">
        <v>0</v>
      </c>
      <c r="AP700" s="11">
        <v>0</v>
      </c>
      <c r="AQ700" s="11">
        <v>0</v>
      </c>
      <c r="AR700" s="11">
        <v>0</v>
      </c>
      <c r="AS700" s="11">
        <v>0</v>
      </c>
      <c r="AT700" s="11">
        <v>0</v>
      </c>
      <c r="AU700" s="11">
        <v>0</v>
      </c>
      <c r="AV700" s="11">
        <v>0</v>
      </c>
      <c r="AW700" s="11">
        <v>0</v>
      </c>
      <c r="AX700" s="11">
        <v>0</v>
      </c>
      <c r="AY700" s="11">
        <v>0</v>
      </c>
      <c r="AZ700" s="11">
        <v>0</v>
      </c>
      <c r="BA700" s="11">
        <v>100</v>
      </c>
      <c r="BB700">
        <v>0</v>
      </c>
      <c r="BC700" s="11" t="s">
        <v>824</v>
      </c>
      <c r="BD700">
        <v>0</v>
      </c>
      <c r="BE700" t="s">
        <v>824</v>
      </c>
      <c r="BF700">
        <v>0</v>
      </c>
      <c r="BG700">
        <v>0</v>
      </c>
      <c r="BH700">
        <v>100</v>
      </c>
      <c r="BI700">
        <v>0</v>
      </c>
      <c r="BJ700" t="s">
        <v>748</v>
      </c>
      <c r="BL700" t="s">
        <v>586</v>
      </c>
    </row>
    <row r="701" spans="1:64" x14ac:dyDescent="0.25">
      <c r="A701">
        <v>2025</v>
      </c>
      <c r="B701">
        <v>172</v>
      </c>
      <c r="C701" t="s">
        <v>32</v>
      </c>
      <c r="D701" s="11">
        <v>95928</v>
      </c>
      <c r="E701" t="s">
        <v>253</v>
      </c>
      <c r="F701" t="s">
        <v>818</v>
      </c>
      <c r="G701" t="s">
        <v>224</v>
      </c>
      <c r="H701" t="s">
        <v>852</v>
      </c>
      <c r="I701" t="s">
        <v>224</v>
      </c>
      <c r="J701">
        <v>2018</v>
      </c>
      <c r="K701">
        <v>7</v>
      </c>
      <c r="L701" t="s">
        <v>739</v>
      </c>
      <c r="M701" t="s">
        <v>739</v>
      </c>
      <c r="N701" t="s">
        <v>744</v>
      </c>
      <c r="O701" s="2">
        <v>9275.32</v>
      </c>
      <c r="P701" s="2">
        <v>9275.32</v>
      </c>
      <c r="Q701">
        <v>73431.25</v>
      </c>
      <c r="R701" s="3">
        <v>7.9168427612200984</v>
      </c>
      <c r="S701">
        <v>100</v>
      </c>
      <c r="T701">
        <v>67</v>
      </c>
      <c r="U701">
        <v>0</v>
      </c>
      <c r="V701">
        <v>33</v>
      </c>
      <c r="W701">
        <v>0</v>
      </c>
      <c r="X701">
        <v>0</v>
      </c>
      <c r="Y701">
        <v>0</v>
      </c>
      <c r="Z701">
        <v>0</v>
      </c>
      <c r="AA701">
        <v>0</v>
      </c>
      <c r="AB701">
        <v>0</v>
      </c>
      <c r="AC701">
        <v>0</v>
      </c>
      <c r="AD701">
        <v>0</v>
      </c>
      <c r="AE701">
        <v>0</v>
      </c>
      <c r="AF701">
        <v>0</v>
      </c>
      <c r="AG701" t="s">
        <v>824</v>
      </c>
      <c r="AH701">
        <v>0</v>
      </c>
      <c r="AJ701">
        <v>0</v>
      </c>
      <c r="AL701">
        <v>33</v>
      </c>
      <c r="AM701">
        <v>0</v>
      </c>
      <c r="AN701" s="11">
        <v>100</v>
      </c>
      <c r="AO701" s="11">
        <v>0</v>
      </c>
      <c r="AP701" s="11">
        <v>0</v>
      </c>
      <c r="AQ701" s="11">
        <v>0</v>
      </c>
      <c r="AR701" s="11">
        <v>0</v>
      </c>
      <c r="AS701" s="11">
        <v>0</v>
      </c>
      <c r="AT701" s="11">
        <v>0</v>
      </c>
      <c r="AU701" s="11">
        <v>0</v>
      </c>
      <c r="AV701" s="11">
        <v>0</v>
      </c>
      <c r="AW701" s="11">
        <v>0</v>
      </c>
      <c r="AX701" s="11">
        <v>100</v>
      </c>
      <c r="AY701" s="11">
        <v>0</v>
      </c>
      <c r="AZ701" s="11">
        <v>0</v>
      </c>
      <c r="BA701" s="11">
        <v>0</v>
      </c>
      <c r="BB701">
        <v>0</v>
      </c>
      <c r="BC701" s="11" t="s">
        <v>824</v>
      </c>
      <c r="BD701">
        <v>0</v>
      </c>
      <c r="BE701" t="s">
        <v>824</v>
      </c>
      <c r="BF701">
        <v>0</v>
      </c>
      <c r="BG701">
        <v>0</v>
      </c>
      <c r="BH701">
        <v>100</v>
      </c>
      <c r="BI701">
        <v>0</v>
      </c>
      <c r="BJ701" t="s">
        <v>748</v>
      </c>
      <c r="BL701" t="s">
        <v>586</v>
      </c>
    </row>
    <row r="702" spans="1:64" x14ac:dyDescent="0.25">
      <c r="A702">
        <v>2025</v>
      </c>
      <c r="B702">
        <v>158</v>
      </c>
      <c r="C702" t="s">
        <v>23</v>
      </c>
      <c r="D702" s="11">
        <v>64111</v>
      </c>
      <c r="E702" t="s">
        <v>254</v>
      </c>
      <c r="F702" t="s">
        <v>816</v>
      </c>
      <c r="G702" t="s">
        <v>227</v>
      </c>
      <c r="H702" t="s">
        <v>823</v>
      </c>
      <c r="I702" t="s">
        <v>733</v>
      </c>
      <c r="J702">
        <v>2016</v>
      </c>
      <c r="K702">
        <v>9</v>
      </c>
      <c r="L702" t="s">
        <v>739</v>
      </c>
      <c r="M702" t="s">
        <v>739</v>
      </c>
      <c r="N702" t="s">
        <v>744</v>
      </c>
      <c r="O702" s="2">
        <v>700000</v>
      </c>
      <c r="P702" s="2">
        <v>560000</v>
      </c>
      <c r="Q702">
        <v>700000</v>
      </c>
      <c r="R702" s="3">
        <v>1</v>
      </c>
      <c r="S702">
        <v>100</v>
      </c>
      <c r="T702">
        <v>71</v>
      </c>
      <c r="U702">
        <v>0</v>
      </c>
      <c r="V702">
        <v>20</v>
      </c>
      <c r="W702">
        <v>0</v>
      </c>
      <c r="X702">
        <v>0</v>
      </c>
      <c r="Y702">
        <v>8</v>
      </c>
      <c r="Z702">
        <v>0</v>
      </c>
      <c r="AA702">
        <v>0.5</v>
      </c>
      <c r="AB702">
        <v>0</v>
      </c>
      <c r="AC702">
        <v>0.5</v>
      </c>
      <c r="AD702">
        <v>0</v>
      </c>
      <c r="AE702">
        <v>0</v>
      </c>
      <c r="AF702">
        <v>0</v>
      </c>
      <c r="AG702" t="s">
        <v>824</v>
      </c>
      <c r="AH702">
        <v>0</v>
      </c>
      <c r="AJ702">
        <v>0</v>
      </c>
      <c r="AL702">
        <v>20</v>
      </c>
      <c r="AM702">
        <v>1</v>
      </c>
      <c r="AN702" s="11">
        <v>100</v>
      </c>
      <c r="AO702" s="11">
        <v>0</v>
      </c>
      <c r="AP702" s="11">
        <v>0</v>
      </c>
      <c r="AQ702" s="11">
        <v>0</v>
      </c>
      <c r="AR702" s="11">
        <v>8</v>
      </c>
      <c r="AS702" s="11">
        <v>0</v>
      </c>
      <c r="AT702" s="11">
        <v>4</v>
      </c>
      <c r="AU702" s="11">
        <v>0</v>
      </c>
      <c r="AV702" s="11">
        <v>0</v>
      </c>
      <c r="AW702" s="11">
        <v>40</v>
      </c>
      <c r="AX702" s="11">
        <v>0</v>
      </c>
      <c r="AY702" s="11">
        <v>2</v>
      </c>
      <c r="AZ702" s="11">
        <v>0</v>
      </c>
      <c r="BA702" s="11">
        <v>46</v>
      </c>
      <c r="BB702">
        <v>0</v>
      </c>
      <c r="BC702" s="11" t="s">
        <v>824</v>
      </c>
      <c r="BD702">
        <v>0</v>
      </c>
      <c r="BE702" t="s">
        <v>824</v>
      </c>
      <c r="BF702">
        <v>0</v>
      </c>
      <c r="BG702">
        <v>4</v>
      </c>
      <c r="BH702">
        <v>88</v>
      </c>
      <c r="BI702">
        <v>0</v>
      </c>
      <c r="BJ702" t="s">
        <v>748</v>
      </c>
      <c r="BL702" t="s">
        <v>586</v>
      </c>
    </row>
    <row r="703" spans="1:64" x14ac:dyDescent="0.25">
      <c r="A703">
        <v>2025</v>
      </c>
      <c r="B703">
        <v>168</v>
      </c>
      <c r="C703" t="s">
        <v>34</v>
      </c>
      <c r="D703" s="11">
        <v>88061</v>
      </c>
      <c r="E703" t="s">
        <v>254</v>
      </c>
      <c r="F703" t="s">
        <v>818</v>
      </c>
      <c r="G703" t="s">
        <v>224</v>
      </c>
      <c r="H703" t="s">
        <v>823</v>
      </c>
      <c r="I703" t="s">
        <v>224</v>
      </c>
      <c r="J703">
        <v>2018</v>
      </c>
      <c r="K703">
        <v>7</v>
      </c>
      <c r="L703" t="s">
        <v>739</v>
      </c>
      <c r="M703" t="s">
        <v>739</v>
      </c>
      <c r="N703" t="s">
        <v>744</v>
      </c>
      <c r="O703" s="2">
        <v>1133619</v>
      </c>
      <c r="P703" s="2">
        <v>639566</v>
      </c>
      <c r="Q703">
        <v>1092185</v>
      </c>
      <c r="R703" s="3">
        <v>0.96344980103544486</v>
      </c>
      <c r="S703">
        <v>100</v>
      </c>
      <c r="T703">
        <v>100</v>
      </c>
      <c r="U703">
        <v>0</v>
      </c>
      <c r="V703">
        <v>0</v>
      </c>
      <c r="W703">
        <v>0</v>
      </c>
      <c r="X703">
        <v>0</v>
      </c>
      <c r="Y703">
        <v>0</v>
      </c>
      <c r="Z703">
        <v>0</v>
      </c>
      <c r="AA703">
        <v>0</v>
      </c>
      <c r="AB703">
        <v>0</v>
      </c>
      <c r="AC703">
        <v>0</v>
      </c>
      <c r="AD703">
        <v>0</v>
      </c>
      <c r="AE703">
        <v>0</v>
      </c>
      <c r="AF703">
        <v>0</v>
      </c>
      <c r="AG703" t="s">
        <v>824</v>
      </c>
      <c r="AH703">
        <v>0</v>
      </c>
      <c r="AJ703">
        <v>0</v>
      </c>
      <c r="AL703">
        <v>0</v>
      </c>
      <c r="AM703">
        <v>0</v>
      </c>
      <c r="AN703" s="11">
        <v>100</v>
      </c>
      <c r="AO703" s="11">
        <v>0</v>
      </c>
      <c r="AP703" s="11">
        <v>33</v>
      </c>
      <c r="AQ703" s="11">
        <v>10</v>
      </c>
      <c r="AR703" s="11">
        <v>4</v>
      </c>
      <c r="AS703" s="11">
        <v>0</v>
      </c>
      <c r="AT703" s="11">
        <v>0</v>
      </c>
      <c r="AU703" s="11">
        <v>0</v>
      </c>
      <c r="AV703" s="11">
        <v>0</v>
      </c>
      <c r="AW703" s="11">
        <v>45</v>
      </c>
      <c r="AX703" s="11">
        <v>0</v>
      </c>
      <c r="AY703" s="11">
        <v>0</v>
      </c>
      <c r="AZ703" s="11">
        <v>0</v>
      </c>
      <c r="BA703" s="11">
        <v>8</v>
      </c>
      <c r="BB703">
        <v>0</v>
      </c>
      <c r="BC703" s="11" t="s">
        <v>824</v>
      </c>
      <c r="BD703">
        <v>0</v>
      </c>
      <c r="BE703" t="s">
        <v>824</v>
      </c>
      <c r="BF703">
        <v>43</v>
      </c>
      <c r="BG703">
        <v>0</v>
      </c>
      <c r="BH703">
        <v>53</v>
      </c>
      <c r="BI703">
        <v>0</v>
      </c>
      <c r="BJ703" t="s">
        <v>748</v>
      </c>
      <c r="BL703" t="s">
        <v>586</v>
      </c>
    </row>
    <row r="704" spans="1:64" x14ac:dyDescent="0.25">
      <c r="A704">
        <v>2025</v>
      </c>
      <c r="B704">
        <v>173</v>
      </c>
      <c r="C704" t="s">
        <v>37</v>
      </c>
      <c r="D704" s="11">
        <v>6754</v>
      </c>
      <c r="E704" t="s">
        <v>258</v>
      </c>
      <c r="F704" t="s">
        <v>817</v>
      </c>
      <c r="G704" t="s">
        <v>224</v>
      </c>
      <c r="H704" t="s">
        <v>823</v>
      </c>
      <c r="I704" t="s">
        <v>224</v>
      </c>
      <c r="J704">
        <v>2018</v>
      </c>
      <c r="K704">
        <v>7</v>
      </c>
      <c r="L704" t="s">
        <v>739</v>
      </c>
      <c r="M704" t="s">
        <v>739</v>
      </c>
      <c r="N704" t="s">
        <v>744</v>
      </c>
      <c r="O704" s="2">
        <v>625000</v>
      </c>
      <c r="P704" s="2">
        <v>418994</v>
      </c>
      <c r="Q704"/>
      <c r="S704">
        <v>100</v>
      </c>
      <c r="T704">
        <v>80</v>
      </c>
      <c r="U704">
        <v>10</v>
      </c>
      <c r="V704">
        <v>10</v>
      </c>
      <c r="W704">
        <v>0</v>
      </c>
      <c r="X704">
        <v>0</v>
      </c>
      <c r="Y704">
        <v>0</v>
      </c>
      <c r="Z704">
        <v>0</v>
      </c>
      <c r="AA704">
        <v>0</v>
      </c>
      <c r="AB704">
        <v>0</v>
      </c>
      <c r="AC704">
        <v>0</v>
      </c>
      <c r="AD704">
        <v>0</v>
      </c>
      <c r="AE704">
        <v>0</v>
      </c>
      <c r="AF704">
        <v>0</v>
      </c>
      <c r="AG704" t="s">
        <v>824</v>
      </c>
      <c r="AH704">
        <v>0</v>
      </c>
      <c r="AJ704">
        <v>0</v>
      </c>
      <c r="AL704">
        <v>10</v>
      </c>
      <c r="AM704">
        <v>0</v>
      </c>
      <c r="AN704" s="11">
        <v>100</v>
      </c>
      <c r="AO704" s="11">
        <v>0</v>
      </c>
      <c r="AP704" s="11">
        <v>1</v>
      </c>
      <c r="AQ704" s="11">
        <v>0</v>
      </c>
      <c r="AR704" s="11">
        <v>20</v>
      </c>
      <c r="AS704" s="11">
        <v>8</v>
      </c>
      <c r="AT704" s="11">
        <v>0</v>
      </c>
      <c r="AU704" s="11">
        <v>1</v>
      </c>
      <c r="AV704" s="11">
        <v>0</v>
      </c>
      <c r="AW704" s="11">
        <v>30</v>
      </c>
      <c r="AX704" s="11">
        <v>0</v>
      </c>
      <c r="AY704" s="11">
        <v>5</v>
      </c>
      <c r="AZ704" s="11">
        <v>5</v>
      </c>
      <c r="BA704" s="11">
        <v>30</v>
      </c>
      <c r="BB704">
        <v>0</v>
      </c>
      <c r="BC704" s="11" t="s">
        <v>824</v>
      </c>
      <c r="BD704">
        <v>0</v>
      </c>
      <c r="BF704">
        <v>1</v>
      </c>
      <c r="BG704">
        <v>8</v>
      </c>
      <c r="BH704">
        <v>70</v>
      </c>
      <c r="BI704">
        <v>0</v>
      </c>
      <c r="BJ704" t="s">
        <v>748</v>
      </c>
    </row>
    <row r="705" spans="1:56" x14ac:dyDescent="0.25">
      <c r="A705">
        <v>2025</v>
      </c>
      <c r="B705">
        <v>141</v>
      </c>
      <c r="C705" t="s">
        <v>40</v>
      </c>
      <c r="D705" s="11">
        <v>48208</v>
      </c>
      <c r="E705" t="s">
        <v>257</v>
      </c>
      <c r="F705" t="s">
        <v>816</v>
      </c>
      <c r="G705" t="s">
        <v>230</v>
      </c>
      <c r="H705" t="s">
        <v>823</v>
      </c>
      <c r="I705" t="s">
        <v>736</v>
      </c>
      <c r="J705">
        <v>2015</v>
      </c>
      <c r="K705">
        <v>10</v>
      </c>
      <c r="L705" t="s">
        <v>739</v>
      </c>
      <c r="M705" t="s">
        <v>739</v>
      </c>
      <c r="N705" t="s">
        <v>745</v>
      </c>
      <c r="Q705"/>
      <c r="S705">
        <v>0</v>
      </c>
      <c r="BB705"/>
      <c r="BC705" s="11"/>
      <c r="BD705"/>
    </row>
    <row r="706" spans="1:56" x14ac:dyDescent="0.25">
      <c r="A706">
        <v>2025</v>
      </c>
      <c r="B706">
        <v>180</v>
      </c>
      <c r="C706" t="s">
        <v>40</v>
      </c>
      <c r="D706" s="11">
        <v>49612</v>
      </c>
      <c r="E706" t="s">
        <v>257</v>
      </c>
      <c r="F706" t="s">
        <v>816</v>
      </c>
      <c r="G706" t="s">
        <v>230</v>
      </c>
      <c r="H706" t="s">
        <v>823</v>
      </c>
      <c r="I706" t="s">
        <v>736</v>
      </c>
      <c r="J706">
        <v>2015</v>
      </c>
      <c r="K706">
        <v>10</v>
      </c>
      <c r="L706" t="s">
        <v>739</v>
      </c>
      <c r="M706" t="s">
        <v>739</v>
      </c>
      <c r="N706" t="s">
        <v>745</v>
      </c>
      <c r="Q706"/>
      <c r="S706">
        <v>0</v>
      </c>
      <c r="BB706"/>
      <c r="BC706" s="11"/>
      <c r="BD706"/>
    </row>
    <row r="707" spans="1:56" x14ac:dyDescent="0.25">
      <c r="A707">
        <v>2025</v>
      </c>
      <c r="B707">
        <v>132</v>
      </c>
      <c r="C707" t="s">
        <v>40</v>
      </c>
      <c r="D707" s="11">
        <v>49770</v>
      </c>
      <c r="E707" t="s">
        <v>257</v>
      </c>
      <c r="F707" t="s">
        <v>816</v>
      </c>
      <c r="G707" t="s">
        <v>230</v>
      </c>
      <c r="H707" t="s">
        <v>823</v>
      </c>
      <c r="I707" t="s">
        <v>736</v>
      </c>
      <c r="J707">
        <v>2017</v>
      </c>
      <c r="K707">
        <v>8</v>
      </c>
      <c r="L707" t="s">
        <v>739</v>
      </c>
      <c r="M707" t="s">
        <v>739</v>
      </c>
      <c r="N707" t="s">
        <v>746</v>
      </c>
      <c r="Q707"/>
      <c r="S707">
        <v>0</v>
      </c>
      <c r="BB707"/>
      <c r="BC707" s="11"/>
      <c r="BD707"/>
    </row>
    <row r="708" spans="1:56" x14ac:dyDescent="0.25">
      <c r="A708">
        <v>2025</v>
      </c>
      <c r="B708">
        <v>104</v>
      </c>
      <c r="C708" t="s">
        <v>40</v>
      </c>
      <c r="D708" s="11">
        <v>48118</v>
      </c>
      <c r="E708" t="s">
        <v>257</v>
      </c>
      <c r="F708" t="s">
        <v>816</v>
      </c>
      <c r="G708" t="s">
        <v>236</v>
      </c>
      <c r="H708" t="s">
        <v>823</v>
      </c>
      <c r="I708" t="s">
        <v>736</v>
      </c>
      <c r="J708">
        <v>2019</v>
      </c>
      <c r="K708">
        <v>6</v>
      </c>
      <c r="L708" t="s">
        <v>739</v>
      </c>
      <c r="M708" t="s">
        <v>739</v>
      </c>
      <c r="N708" t="s">
        <v>242</v>
      </c>
      <c r="Q708"/>
      <c r="S708">
        <v>0</v>
      </c>
      <c r="BB708"/>
      <c r="BC708" s="11"/>
      <c r="BD708"/>
    </row>
  </sheetData>
  <autoFilter ref="A1:BL217" xr:uid="{00000000-0009-0000-0000-000000000000}">
    <sortState xmlns:xlrd2="http://schemas.microsoft.com/office/spreadsheetml/2017/richdata2" ref="A2:BL708">
      <sortCondition ref="A1:A217"/>
    </sortState>
  </autoFilter>
  <phoneticPr fontId="20"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3748C-B269-4D9E-A297-98C1A1871818}">
  <dimension ref="B3:I77"/>
  <sheetViews>
    <sheetView topLeftCell="A46" workbookViewId="0">
      <selection activeCell="B62" sqref="B62"/>
    </sheetView>
  </sheetViews>
  <sheetFormatPr defaultRowHeight="15" x14ac:dyDescent="0.25"/>
  <cols>
    <col min="2" max="2" width="22.42578125" bestFit="1" customWidth="1"/>
    <col min="3" max="3" width="17.85546875" bestFit="1" customWidth="1"/>
    <col min="4" max="4" width="9.7109375" bestFit="1" customWidth="1"/>
    <col min="5" max="5" width="10.7109375" bestFit="1" customWidth="1"/>
    <col min="6" max="7" width="11.7109375" bestFit="1" customWidth="1"/>
    <col min="8" max="8" width="12.5703125" bestFit="1" customWidth="1"/>
    <col min="9" max="10" width="11.28515625" bestFit="1" customWidth="1"/>
  </cols>
  <sheetData>
    <row r="3" spans="2:7" x14ac:dyDescent="0.25">
      <c r="B3" t="s">
        <v>867</v>
      </c>
      <c r="C3" t="s">
        <v>868</v>
      </c>
      <c r="D3" t="s">
        <v>771</v>
      </c>
      <c r="E3" t="s">
        <v>772</v>
      </c>
      <c r="F3" t="s">
        <v>773</v>
      </c>
      <c r="G3" t="s">
        <v>242</v>
      </c>
    </row>
    <row r="4" spans="2:7" x14ac:dyDescent="0.25">
      <c r="B4" s="11">
        <v>58.975547617426699</v>
      </c>
      <c r="C4" s="11">
        <v>3.5822269356411138</v>
      </c>
      <c r="D4" s="11">
        <v>14.477281092279167</v>
      </c>
      <c r="E4" s="11">
        <v>5.3733977456464457</v>
      </c>
      <c r="F4" s="11">
        <v>4.0225700164139617</v>
      </c>
      <c r="G4" s="11">
        <v>13.570311215416579</v>
      </c>
    </row>
    <row r="15" spans="2:7" x14ac:dyDescent="0.25">
      <c r="F15" t="s">
        <v>820</v>
      </c>
    </row>
    <row r="16" spans="2:7" x14ac:dyDescent="0.25">
      <c r="F16" s="26">
        <v>707</v>
      </c>
    </row>
    <row r="27" spans="2:3" x14ac:dyDescent="0.25">
      <c r="B27" s="20" t="s">
        <v>775</v>
      </c>
      <c r="C27" t="s">
        <v>777</v>
      </c>
    </row>
    <row r="28" spans="2:3" x14ac:dyDescent="0.25">
      <c r="B28" s="21" t="s">
        <v>224</v>
      </c>
      <c r="C28" s="22">
        <v>0.42574257425742573</v>
      </c>
    </row>
    <row r="29" spans="2:3" x14ac:dyDescent="0.25">
      <c r="B29" s="21" t="s">
        <v>736</v>
      </c>
      <c r="C29" s="22">
        <v>0.37199434229137202</v>
      </c>
    </row>
    <row r="30" spans="2:3" x14ac:dyDescent="0.25">
      <c r="B30" s="21" t="s">
        <v>733</v>
      </c>
      <c r="C30" s="22">
        <v>0.15983026874115983</v>
      </c>
    </row>
    <row r="31" spans="2:3" x14ac:dyDescent="0.25">
      <c r="B31" s="21" t="s">
        <v>242</v>
      </c>
      <c r="C31" s="22">
        <v>4.2432814710042434E-2</v>
      </c>
    </row>
    <row r="32" spans="2:3" x14ac:dyDescent="0.25">
      <c r="B32" s="21" t="s">
        <v>776</v>
      </c>
      <c r="C32" s="22">
        <v>1</v>
      </c>
    </row>
    <row r="36" spans="2:7" x14ac:dyDescent="0.25">
      <c r="G36" s="19" t="s">
        <v>774</v>
      </c>
    </row>
    <row r="44" spans="2:7" x14ac:dyDescent="0.25">
      <c r="B44" s="20" t="s">
        <v>775</v>
      </c>
      <c r="C44" t="s">
        <v>778</v>
      </c>
    </row>
    <row r="45" spans="2:7" x14ac:dyDescent="0.25">
      <c r="B45" s="21" t="s">
        <v>745</v>
      </c>
      <c r="C45" s="22">
        <v>0.2613065326633166</v>
      </c>
    </row>
    <row r="46" spans="2:7" x14ac:dyDescent="0.25">
      <c r="B46" s="21" t="s">
        <v>746</v>
      </c>
      <c r="C46" s="22">
        <v>0.40368509212730319</v>
      </c>
    </row>
    <row r="47" spans="2:7" x14ac:dyDescent="0.25">
      <c r="B47" s="21" t="s">
        <v>744</v>
      </c>
      <c r="C47" s="22">
        <v>0.31323283082077052</v>
      </c>
    </row>
    <row r="48" spans="2:7" x14ac:dyDescent="0.25">
      <c r="B48" s="21" t="s">
        <v>242</v>
      </c>
      <c r="C48" s="22">
        <v>2.1775544388609715E-2</v>
      </c>
    </row>
    <row r="49" spans="2:6" x14ac:dyDescent="0.25">
      <c r="B49" s="21" t="s">
        <v>776</v>
      </c>
      <c r="C49" s="22">
        <v>1</v>
      </c>
    </row>
    <row r="57" spans="2:6" x14ac:dyDescent="0.25">
      <c r="B57" t="s">
        <v>780</v>
      </c>
      <c r="C57" t="s">
        <v>779</v>
      </c>
      <c r="D57" t="s">
        <v>781</v>
      </c>
      <c r="E57" t="s">
        <v>782</v>
      </c>
    </row>
    <row r="58" spans="2:6" x14ac:dyDescent="0.25">
      <c r="B58" s="3">
        <v>4.5009206142438439E-2</v>
      </c>
      <c r="C58" s="3">
        <v>1.0079636128264389</v>
      </c>
      <c r="D58" s="3">
        <v>9.7550000000000008</v>
      </c>
      <c r="E58" s="3">
        <v>1</v>
      </c>
    </row>
    <row r="59" spans="2:6" x14ac:dyDescent="0.25">
      <c r="B59" s="3"/>
      <c r="C59" s="3"/>
      <c r="D59" s="3"/>
      <c r="E59" s="3"/>
    </row>
    <row r="62" spans="2:6" x14ac:dyDescent="0.25">
      <c r="C62" s="20" t="s">
        <v>784</v>
      </c>
    </row>
    <row r="63" spans="2:6" x14ac:dyDescent="0.25">
      <c r="C63" t="s">
        <v>588</v>
      </c>
      <c r="D63" t="s">
        <v>587</v>
      </c>
      <c r="E63" t="s">
        <v>586</v>
      </c>
      <c r="F63" t="s">
        <v>776</v>
      </c>
    </row>
    <row r="64" spans="2:6" x14ac:dyDescent="0.25">
      <c r="B64" t="s">
        <v>783</v>
      </c>
      <c r="C64" s="22">
        <v>0.38058252427184464</v>
      </c>
      <c r="D64" s="22">
        <v>0.30485436893203882</v>
      </c>
      <c r="E64" s="22">
        <v>0.31456310679611649</v>
      </c>
      <c r="F64" s="22">
        <v>1</v>
      </c>
    </row>
    <row r="68" spans="2:9" x14ac:dyDescent="0.25">
      <c r="B68" s="20" t="s">
        <v>7</v>
      </c>
      <c r="C68" t="s">
        <v>872</v>
      </c>
    </row>
    <row r="70" spans="2:9" x14ac:dyDescent="0.25">
      <c r="C70" s="20" t="s">
        <v>784</v>
      </c>
    </row>
    <row r="71" spans="2:9" x14ac:dyDescent="0.25">
      <c r="C71" t="s">
        <v>737</v>
      </c>
      <c r="D71" t="s">
        <v>738</v>
      </c>
      <c r="E71" t="s">
        <v>739</v>
      </c>
      <c r="F71" t="s">
        <v>740</v>
      </c>
      <c r="G71" t="s">
        <v>741</v>
      </c>
      <c r="H71" t="s">
        <v>742</v>
      </c>
      <c r="I71" t="s">
        <v>776</v>
      </c>
    </row>
    <row r="72" spans="2:9" x14ac:dyDescent="0.25">
      <c r="B72" t="s">
        <v>785</v>
      </c>
      <c r="C72" s="22">
        <v>0.15078236130867709</v>
      </c>
      <c r="D72" s="22">
        <v>0.30583214793741109</v>
      </c>
      <c r="E72" s="22">
        <v>0.27027027027027029</v>
      </c>
      <c r="F72" s="22">
        <v>0.11948790896159317</v>
      </c>
      <c r="G72" s="22">
        <v>5.1209103840682786E-2</v>
      </c>
      <c r="H72" s="22">
        <v>0.10241820768136557</v>
      </c>
      <c r="I72" s="22">
        <v>1</v>
      </c>
    </row>
    <row r="76" spans="2:9" x14ac:dyDescent="0.25">
      <c r="B76" t="s">
        <v>871</v>
      </c>
      <c r="C76" t="s">
        <v>869</v>
      </c>
      <c r="D76" t="s">
        <v>813</v>
      </c>
      <c r="E76" t="s">
        <v>870</v>
      </c>
      <c r="F76" s="32" t="s">
        <v>814</v>
      </c>
      <c r="G76" t="s">
        <v>812</v>
      </c>
      <c r="H76" t="s">
        <v>242</v>
      </c>
    </row>
    <row r="77" spans="2:9" x14ac:dyDescent="0.25">
      <c r="B77" s="11">
        <v>33.554847443977536</v>
      </c>
      <c r="C77" s="11">
        <v>16.108933651200228</v>
      </c>
      <c r="D77" s="11">
        <v>20.921867782946968</v>
      </c>
      <c r="E77" s="11">
        <v>4.8000407548008397</v>
      </c>
      <c r="F77" s="11">
        <v>12.595169584146442</v>
      </c>
      <c r="G77" s="11">
        <v>0.78279682737757161</v>
      </c>
      <c r="H77" s="11">
        <v>12.468214040701302</v>
      </c>
    </row>
  </sheetData>
  <pageMargins left="0.7" right="0.7" top="0.75" bottom="0.75" header="0.3" footer="0.3"/>
  <pageSetup orientation="portrait" horizontalDpi="1200" verticalDpi="1200"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5539C-34D9-4347-8A19-471CD2E5E05D}">
  <dimension ref="A1:Y46"/>
  <sheetViews>
    <sheetView tabSelected="1" topLeftCell="A4" zoomScale="95" zoomScaleNormal="95" workbookViewId="0">
      <selection activeCell="B49" sqref="B49"/>
    </sheetView>
  </sheetViews>
  <sheetFormatPr defaultRowHeight="15" x14ac:dyDescent="0.25"/>
  <cols>
    <col min="1" max="16384" width="9.140625" style="25"/>
  </cols>
  <sheetData>
    <row r="1" spans="1:25" x14ac:dyDescent="0.25">
      <c r="A1" s="24"/>
      <c r="B1" s="24"/>
      <c r="C1" s="24"/>
      <c r="D1" s="24"/>
      <c r="E1" s="24"/>
      <c r="F1" s="24"/>
      <c r="G1" s="24"/>
      <c r="H1" s="24"/>
      <c r="I1" s="24"/>
      <c r="J1" s="24"/>
      <c r="K1" s="24"/>
      <c r="L1" s="24"/>
      <c r="M1" s="24"/>
      <c r="N1" s="24"/>
      <c r="O1" s="24"/>
      <c r="P1" s="24"/>
      <c r="Q1" s="24"/>
      <c r="R1" s="24"/>
      <c r="S1" s="24"/>
    </row>
    <row r="2" spans="1:25" x14ac:dyDescent="0.25">
      <c r="A2" s="24"/>
      <c r="B2" s="24"/>
      <c r="C2" s="24"/>
      <c r="D2" s="24"/>
      <c r="E2" s="24"/>
      <c r="F2" s="24"/>
      <c r="G2" s="24"/>
      <c r="H2" s="24"/>
      <c r="I2" s="24"/>
      <c r="J2" s="24"/>
      <c r="K2" s="24"/>
      <c r="L2" s="24"/>
      <c r="M2" s="24"/>
      <c r="N2" s="24"/>
      <c r="O2" s="24"/>
      <c r="P2" s="24"/>
      <c r="Q2" s="24"/>
      <c r="R2" s="24"/>
      <c r="S2" s="24"/>
    </row>
    <row r="3" spans="1:25" x14ac:dyDescent="0.25">
      <c r="A3" s="24"/>
      <c r="B3" s="24"/>
      <c r="C3" s="24"/>
      <c r="D3" s="24"/>
      <c r="E3" s="24"/>
      <c r="F3" s="24"/>
      <c r="G3" s="24"/>
      <c r="H3" s="24"/>
      <c r="I3" s="24"/>
      <c r="J3" s="24"/>
      <c r="K3" s="24"/>
      <c r="L3" s="24"/>
      <c r="M3" s="24"/>
      <c r="N3" s="24"/>
      <c r="O3" s="24"/>
      <c r="P3" s="24"/>
      <c r="Q3" s="24"/>
      <c r="R3" s="24"/>
      <c r="S3" s="24"/>
    </row>
    <row r="4" spans="1:25" x14ac:dyDescent="0.25">
      <c r="A4" s="24"/>
      <c r="B4" s="24"/>
      <c r="C4" s="24"/>
      <c r="D4" s="24"/>
      <c r="E4" s="24"/>
      <c r="F4" s="24"/>
      <c r="G4" s="24"/>
      <c r="H4" s="24"/>
      <c r="I4" s="24"/>
      <c r="J4" s="24"/>
      <c r="K4" s="24"/>
      <c r="L4" s="24"/>
      <c r="M4" s="24"/>
      <c r="N4" s="24"/>
      <c r="O4" s="24"/>
      <c r="P4" s="24"/>
      <c r="Q4" s="24"/>
      <c r="R4" s="24"/>
      <c r="S4" s="24"/>
    </row>
    <row r="5" spans="1:25" x14ac:dyDescent="0.25">
      <c r="A5" s="24"/>
      <c r="B5" s="24"/>
      <c r="C5" s="24"/>
      <c r="D5" s="24"/>
      <c r="E5" s="24"/>
      <c r="F5" s="24"/>
      <c r="G5" s="24"/>
      <c r="H5" s="24"/>
      <c r="I5" s="24"/>
      <c r="J5" s="24"/>
      <c r="K5" s="24"/>
      <c r="L5" s="24"/>
      <c r="M5" s="24"/>
      <c r="N5" s="24"/>
      <c r="O5" s="24"/>
      <c r="P5" s="24"/>
      <c r="Q5" s="24"/>
      <c r="R5" s="24"/>
      <c r="S5" s="24"/>
    </row>
    <row r="6" spans="1:25" x14ac:dyDescent="0.25">
      <c r="A6" s="24"/>
      <c r="B6" s="24"/>
      <c r="C6" s="24"/>
      <c r="D6" s="24"/>
      <c r="E6" s="24"/>
      <c r="F6" s="24"/>
      <c r="G6" s="24"/>
      <c r="H6" s="24"/>
      <c r="I6" s="24"/>
      <c r="J6" s="24"/>
      <c r="K6" s="24"/>
      <c r="L6" s="24"/>
      <c r="M6" s="24"/>
      <c r="N6" s="24"/>
      <c r="O6" s="24"/>
      <c r="P6" s="24"/>
      <c r="Q6" s="24"/>
      <c r="R6" s="24"/>
      <c r="S6" s="24"/>
    </row>
    <row r="7" spans="1:25" x14ac:dyDescent="0.25">
      <c r="A7" s="24"/>
      <c r="B7" s="24"/>
      <c r="C7" s="24"/>
      <c r="D7" s="24"/>
      <c r="E7" s="24"/>
      <c r="F7" s="24"/>
      <c r="G7" s="24"/>
      <c r="H7" s="24"/>
      <c r="I7" s="24"/>
      <c r="J7" s="24"/>
      <c r="K7" s="24"/>
      <c r="L7" s="24"/>
      <c r="M7" s="24"/>
      <c r="N7" s="24"/>
      <c r="O7" s="24"/>
      <c r="P7" s="24"/>
      <c r="Q7" s="24"/>
      <c r="R7" s="24"/>
      <c r="S7" s="24"/>
    </row>
    <row r="8" spans="1:25" x14ac:dyDescent="0.25">
      <c r="A8" s="24"/>
      <c r="B8" s="24"/>
      <c r="C8" s="24"/>
      <c r="D8" s="24"/>
      <c r="E8" s="24"/>
      <c r="F8" s="24"/>
      <c r="G8" s="24"/>
      <c r="H8" s="24"/>
      <c r="I8" s="24"/>
      <c r="J8" s="24"/>
      <c r="K8" s="24"/>
      <c r="L8" s="24"/>
      <c r="M8" s="24"/>
      <c r="N8" s="24"/>
      <c r="O8" s="24"/>
      <c r="P8" s="24"/>
      <c r="Q8" s="24"/>
      <c r="R8" s="24"/>
      <c r="S8" s="24"/>
    </row>
    <row r="9" spans="1:25" x14ac:dyDescent="0.25">
      <c r="A9" s="24"/>
      <c r="B9" s="24"/>
      <c r="C9" s="24"/>
      <c r="D9" s="24"/>
      <c r="E9" s="24"/>
      <c r="F9" s="24"/>
      <c r="G9" s="24"/>
      <c r="H9" s="24"/>
      <c r="I9" s="24"/>
      <c r="J9" s="24"/>
      <c r="K9" s="24"/>
      <c r="L9" s="24"/>
      <c r="M9" s="24"/>
      <c r="N9" s="24"/>
      <c r="O9" s="24"/>
      <c r="P9" s="24"/>
      <c r="Q9" s="24"/>
      <c r="R9" s="24"/>
      <c r="S9" s="24"/>
    </row>
    <row r="10" spans="1:25" x14ac:dyDescent="0.25">
      <c r="A10" s="24"/>
      <c r="B10" s="24"/>
      <c r="C10" s="24"/>
      <c r="D10" s="24"/>
      <c r="E10" s="24"/>
      <c r="F10" s="24"/>
      <c r="G10" s="24"/>
      <c r="H10" s="24"/>
      <c r="I10" s="24"/>
      <c r="J10" s="24"/>
      <c r="K10" s="24"/>
      <c r="L10" s="24"/>
      <c r="M10" s="24"/>
      <c r="N10" s="24"/>
      <c r="O10" s="24"/>
      <c r="P10" s="24"/>
      <c r="Q10" s="24"/>
      <c r="R10" s="24"/>
      <c r="S10" s="24"/>
    </row>
    <row r="11" spans="1:25" x14ac:dyDescent="0.25">
      <c r="A11" s="24"/>
      <c r="B11" s="24"/>
      <c r="C11" s="24"/>
      <c r="D11" s="24"/>
      <c r="E11" s="24"/>
      <c r="F11" s="24"/>
      <c r="G11" s="24"/>
      <c r="H11" s="24"/>
      <c r="I11" s="24"/>
      <c r="J11" s="24"/>
      <c r="K11" s="24"/>
      <c r="L11" s="24"/>
      <c r="M11" s="24"/>
      <c r="N11" s="24"/>
      <c r="O11" s="24"/>
      <c r="P11" s="24"/>
      <c r="Q11" s="24"/>
      <c r="R11" s="24"/>
      <c r="S11" s="24"/>
      <c r="U11" s="29"/>
      <c r="V11" s="29"/>
      <c r="W11" s="29"/>
      <c r="X11" s="29"/>
      <c r="Y11" s="29"/>
    </row>
    <row r="12" spans="1:25" x14ac:dyDescent="0.25">
      <c r="A12" s="24"/>
      <c r="B12" s="24"/>
      <c r="C12" s="24"/>
      <c r="D12" s="24"/>
      <c r="E12" s="24"/>
      <c r="F12" s="24"/>
      <c r="G12" s="24"/>
      <c r="H12" s="24"/>
      <c r="I12" s="24"/>
      <c r="J12" s="24"/>
      <c r="K12" s="24"/>
      <c r="L12" s="24"/>
      <c r="M12" s="24"/>
      <c r="N12" s="24"/>
      <c r="O12" s="24"/>
      <c r="P12" s="24"/>
      <c r="Q12" s="24"/>
      <c r="R12" s="24"/>
      <c r="S12" s="24"/>
      <c r="U12" s="29"/>
      <c r="V12" s="29"/>
      <c r="W12" s="29"/>
      <c r="X12" s="29"/>
      <c r="Y12" s="29"/>
    </row>
    <row r="13" spans="1:25" x14ac:dyDescent="0.25">
      <c r="A13" s="24"/>
      <c r="B13" s="24"/>
      <c r="C13" s="24"/>
      <c r="D13" s="24"/>
      <c r="E13" s="24"/>
      <c r="F13" s="24"/>
      <c r="G13" s="24"/>
      <c r="H13" s="24"/>
      <c r="I13" s="24"/>
      <c r="J13" s="24"/>
      <c r="K13" s="24"/>
      <c r="L13" s="24"/>
      <c r="M13" s="24"/>
      <c r="N13" s="24"/>
      <c r="O13" s="24"/>
      <c r="P13" s="24"/>
      <c r="Q13" s="24"/>
      <c r="R13" s="24"/>
      <c r="S13" s="24"/>
      <c r="U13" s="29"/>
      <c r="V13" s="29"/>
      <c r="W13" s="29"/>
      <c r="X13" s="29"/>
      <c r="Y13" s="29"/>
    </row>
    <row r="14" spans="1:25" x14ac:dyDescent="0.25">
      <c r="A14" s="24"/>
      <c r="B14" s="24"/>
      <c r="C14" s="24"/>
      <c r="D14" s="24"/>
      <c r="E14" s="24"/>
      <c r="F14" s="24"/>
      <c r="G14" s="24"/>
      <c r="H14" s="24"/>
      <c r="I14" s="24"/>
      <c r="J14" s="24"/>
      <c r="K14" s="24"/>
      <c r="L14" s="24"/>
      <c r="M14" s="24"/>
      <c r="N14" s="24"/>
      <c r="O14" s="24"/>
      <c r="P14" s="24"/>
      <c r="Q14" s="24"/>
      <c r="R14" s="24"/>
      <c r="S14" s="24"/>
      <c r="U14" s="29"/>
      <c r="V14" s="29"/>
      <c r="W14" s="29"/>
      <c r="X14" s="29"/>
      <c r="Y14" s="29"/>
    </row>
    <row r="15" spans="1:25" x14ac:dyDescent="0.25">
      <c r="A15" s="24"/>
      <c r="B15" s="24"/>
      <c r="C15" s="24"/>
      <c r="D15" s="24"/>
      <c r="E15" s="24"/>
      <c r="F15" s="24"/>
      <c r="G15" s="24"/>
      <c r="H15" s="24"/>
      <c r="I15" s="24"/>
      <c r="J15" s="24"/>
      <c r="K15" s="24"/>
      <c r="L15" s="24"/>
      <c r="M15" s="24"/>
      <c r="N15" s="24"/>
      <c r="O15" s="24"/>
      <c r="P15" s="24"/>
      <c r="Q15" s="24"/>
      <c r="R15" s="24"/>
      <c r="S15" s="24"/>
      <c r="U15" s="29"/>
      <c r="V15" s="29"/>
      <c r="W15" s="29"/>
      <c r="X15" s="29"/>
      <c r="Y15" s="29"/>
    </row>
    <row r="16" spans="1:25" x14ac:dyDescent="0.25">
      <c r="A16" s="24"/>
      <c r="B16" s="24"/>
      <c r="C16" s="24"/>
      <c r="D16" s="24"/>
      <c r="E16" s="24"/>
      <c r="F16" s="24"/>
      <c r="G16" s="24"/>
      <c r="H16" s="24"/>
      <c r="I16" s="24"/>
      <c r="J16" s="24"/>
      <c r="K16" s="24"/>
      <c r="L16" s="24"/>
      <c r="M16" s="24"/>
      <c r="N16" s="24"/>
      <c r="O16" s="24"/>
      <c r="P16" s="24"/>
      <c r="Q16" s="24"/>
      <c r="R16" s="24"/>
      <c r="S16" s="24"/>
      <c r="U16" s="29"/>
      <c r="V16" s="29"/>
      <c r="W16" s="29"/>
      <c r="X16" s="29"/>
      <c r="Y16" s="29"/>
    </row>
    <row r="17" spans="1:25" x14ac:dyDescent="0.25">
      <c r="A17" s="24"/>
      <c r="B17" s="24"/>
      <c r="C17" s="24"/>
      <c r="D17" s="24"/>
      <c r="E17" s="24"/>
      <c r="F17" s="24"/>
      <c r="G17" s="24"/>
      <c r="H17" s="24"/>
      <c r="I17" s="24"/>
      <c r="J17" s="24"/>
      <c r="K17" s="24"/>
      <c r="L17" s="24"/>
      <c r="M17" s="24"/>
      <c r="N17" s="24"/>
      <c r="O17" s="24"/>
      <c r="P17" s="24"/>
      <c r="Q17" s="24"/>
      <c r="R17" s="24"/>
      <c r="S17" s="24"/>
      <c r="U17" s="29"/>
      <c r="V17" s="29"/>
      <c r="W17" s="29"/>
      <c r="X17" s="29"/>
      <c r="Y17" s="29"/>
    </row>
    <row r="18" spans="1:25" x14ac:dyDescent="0.25">
      <c r="A18" s="24"/>
      <c r="B18" s="24"/>
      <c r="C18" s="24"/>
      <c r="D18" s="24"/>
      <c r="E18" s="24"/>
      <c r="F18" s="24"/>
      <c r="G18" s="24"/>
      <c r="H18" s="24"/>
      <c r="I18" s="24"/>
      <c r="J18" s="24"/>
      <c r="K18" s="24"/>
      <c r="L18" s="24"/>
      <c r="M18" s="24"/>
      <c r="N18" s="24"/>
      <c r="O18" s="24"/>
      <c r="P18" s="24"/>
      <c r="Q18" s="24"/>
      <c r="R18" s="24"/>
      <c r="S18" s="24"/>
      <c r="U18" s="29"/>
      <c r="V18" s="29"/>
      <c r="W18" s="29"/>
      <c r="X18" s="29"/>
      <c r="Y18" s="29"/>
    </row>
    <row r="19" spans="1:25" x14ac:dyDescent="0.25">
      <c r="A19" s="24"/>
      <c r="B19" s="24"/>
      <c r="C19" s="24"/>
      <c r="D19" s="24"/>
      <c r="E19" s="24"/>
      <c r="F19" s="24"/>
      <c r="G19" s="24"/>
      <c r="H19" s="24"/>
      <c r="I19" s="24"/>
      <c r="J19" s="24"/>
      <c r="K19" s="24"/>
      <c r="L19" s="24"/>
      <c r="M19" s="24"/>
      <c r="N19" s="24"/>
      <c r="O19" s="24"/>
      <c r="P19" s="24"/>
      <c r="Q19" s="24"/>
      <c r="R19" s="24"/>
      <c r="S19" s="24"/>
      <c r="U19" s="29"/>
      <c r="V19" s="29"/>
      <c r="W19" s="29"/>
      <c r="X19" s="29"/>
      <c r="Y19" s="29"/>
    </row>
    <row r="20" spans="1:25" x14ac:dyDescent="0.25">
      <c r="A20" s="24"/>
      <c r="B20" s="24"/>
      <c r="C20" s="24"/>
      <c r="D20" s="24"/>
      <c r="E20" s="24"/>
      <c r="F20" s="24"/>
      <c r="G20" s="24"/>
      <c r="H20" s="24"/>
      <c r="I20" s="24"/>
      <c r="J20" s="24"/>
      <c r="K20" s="24"/>
      <c r="L20" s="24"/>
      <c r="M20" s="24"/>
      <c r="N20" s="24"/>
      <c r="O20" s="24"/>
      <c r="P20" s="24"/>
      <c r="Q20" s="24"/>
      <c r="R20" s="24"/>
      <c r="S20" s="24"/>
      <c r="U20" s="29"/>
      <c r="V20" s="29"/>
      <c r="W20" s="29"/>
      <c r="X20" s="29"/>
      <c r="Y20" s="29"/>
    </row>
    <row r="21" spans="1:25" x14ac:dyDescent="0.25">
      <c r="A21" s="24"/>
      <c r="B21" s="24"/>
      <c r="C21" s="24"/>
      <c r="D21" s="24"/>
      <c r="E21" s="24"/>
      <c r="F21" s="24"/>
      <c r="G21" s="24"/>
      <c r="H21" s="24"/>
      <c r="I21" s="24"/>
      <c r="J21" s="24"/>
      <c r="K21" s="24"/>
      <c r="L21" s="24"/>
      <c r="M21" s="24"/>
      <c r="N21" s="24"/>
      <c r="O21" s="24"/>
      <c r="P21" s="24"/>
      <c r="Q21" s="24"/>
      <c r="R21" s="24"/>
      <c r="S21" s="24"/>
      <c r="U21" s="29"/>
      <c r="V21" s="29"/>
      <c r="W21" s="29"/>
      <c r="X21" s="29"/>
      <c r="Y21" s="29"/>
    </row>
    <row r="22" spans="1:25" x14ac:dyDescent="0.25">
      <c r="A22" s="24"/>
      <c r="B22" s="24"/>
      <c r="C22" s="24"/>
      <c r="D22" s="24"/>
      <c r="E22" s="24"/>
      <c r="F22" s="24"/>
      <c r="G22" s="24"/>
      <c r="H22" s="24"/>
      <c r="I22" s="24"/>
      <c r="J22" s="24"/>
      <c r="K22" s="24"/>
      <c r="L22" s="24"/>
      <c r="M22" s="24"/>
      <c r="N22" s="24"/>
      <c r="O22" s="24"/>
      <c r="P22" s="24"/>
      <c r="Q22" s="24"/>
      <c r="R22" s="24"/>
      <c r="S22" s="24"/>
      <c r="U22" s="29"/>
      <c r="V22" s="29"/>
      <c r="W22" s="29"/>
      <c r="X22" s="29"/>
      <c r="Y22" s="29"/>
    </row>
    <row r="23" spans="1:25" x14ac:dyDescent="0.25">
      <c r="A23" s="24"/>
      <c r="B23" s="24"/>
      <c r="C23" s="24"/>
      <c r="D23" s="24"/>
      <c r="E23" s="24"/>
      <c r="F23" s="24"/>
      <c r="G23" s="24"/>
      <c r="H23" s="24"/>
      <c r="I23" s="24"/>
      <c r="J23" s="24"/>
      <c r="K23" s="24"/>
      <c r="L23" s="24"/>
      <c r="M23" s="24"/>
      <c r="N23" s="24"/>
      <c r="O23" s="24"/>
      <c r="P23" s="24"/>
      <c r="Q23" s="24"/>
      <c r="R23" s="24"/>
      <c r="S23" s="24"/>
      <c r="U23" s="29"/>
      <c r="V23" s="29"/>
      <c r="W23" s="29"/>
      <c r="X23" s="29"/>
      <c r="Y23" s="29"/>
    </row>
    <row r="24" spans="1:25" x14ac:dyDescent="0.25">
      <c r="A24" s="24"/>
      <c r="B24" s="24"/>
      <c r="C24" s="24"/>
      <c r="D24" s="24"/>
      <c r="E24" s="24"/>
      <c r="F24" s="24"/>
      <c r="G24" s="24"/>
      <c r="H24" s="24"/>
      <c r="I24" s="24"/>
      <c r="J24" s="24"/>
      <c r="K24" s="24"/>
      <c r="L24" s="24"/>
      <c r="M24" s="24"/>
      <c r="N24" s="24"/>
      <c r="O24" s="24"/>
      <c r="P24" s="24"/>
      <c r="Q24" s="24"/>
      <c r="R24" s="24"/>
      <c r="S24" s="24"/>
      <c r="U24" s="29"/>
      <c r="V24" s="29"/>
      <c r="W24" s="29"/>
      <c r="X24" s="29"/>
      <c r="Y24" s="29"/>
    </row>
    <row r="25" spans="1:25" x14ac:dyDescent="0.25">
      <c r="A25" s="24"/>
      <c r="B25" s="24"/>
      <c r="C25" s="24"/>
      <c r="D25" s="24"/>
      <c r="E25" s="24"/>
      <c r="F25" s="24"/>
      <c r="G25" s="24"/>
      <c r="H25" s="24"/>
      <c r="I25" s="24"/>
      <c r="J25" s="24"/>
      <c r="K25" s="24"/>
      <c r="L25" s="24"/>
      <c r="M25" s="24"/>
      <c r="N25" s="24"/>
      <c r="O25" s="24"/>
      <c r="P25" s="24"/>
      <c r="Q25" s="24"/>
      <c r="R25" s="24"/>
      <c r="S25" s="24"/>
      <c r="U25" s="29"/>
      <c r="V25" s="29"/>
      <c r="W25" s="29"/>
      <c r="X25" s="29"/>
      <c r="Y25" s="29"/>
    </row>
    <row r="26" spans="1:25" x14ac:dyDescent="0.25">
      <c r="A26" s="24"/>
      <c r="B26" s="24"/>
      <c r="C26" s="24"/>
      <c r="D26" s="24"/>
      <c r="E26" s="24"/>
      <c r="F26" s="24"/>
      <c r="G26" s="24"/>
      <c r="H26" s="24"/>
      <c r="I26" s="24"/>
      <c r="J26" s="24"/>
      <c r="K26" s="24"/>
      <c r="L26" s="24"/>
      <c r="M26" s="24"/>
      <c r="N26" s="24"/>
      <c r="O26" s="24"/>
      <c r="P26" s="24"/>
      <c r="Q26" s="24"/>
      <c r="R26" s="24"/>
      <c r="S26" s="24"/>
      <c r="U26" s="29"/>
      <c r="V26" s="29"/>
      <c r="W26" s="29"/>
      <c r="X26" s="29"/>
      <c r="Y26" s="29"/>
    </row>
    <row r="27" spans="1:25" x14ac:dyDescent="0.25">
      <c r="A27" s="24"/>
      <c r="B27" s="24"/>
      <c r="C27" s="24"/>
      <c r="D27" s="24"/>
      <c r="E27" s="24"/>
      <c r="F27" s="24"/>
      <c r="G27" s="24"/>
      <c r="H27" s="24"/>
      <c r="I27" s="24"/>
      <c r="J27" s="24"/>
      <c r="K27" s="24"/>
      <c r="L27" s="24"/>
      <c r="M27" s="24"/>
      <c r="N27" s="24"/>
      <c r="O27" s="24"/>
      <c r="P27" s="24"/>
      <c r="Q27" s="24"/>
      <c r="R27" s="24"/>
      <c r="S27" s="24"/>
      <c r="U27" s="29"/>
      <c r="V27" s="29"/>
      <c r="W27" s="29"/>
      <c r="X27" s="29"/>
      <c r="Y27" s="29"/>
    </row>
    <row r="28" spans="1:25" x14ac:dyDescent="0.25">
      <c r="A28" s="24"/>
      <c r="B28" s="24"/>
      <c r="C28" s="24"/>
      <c r="D28" s="24"/>
      <c r="E28" s="24"/>
      <c r="F28" s="24"/>
      <c r="G28" s="24"/>
      <c r="H28" s="24"/>
      <c r="I28" s="24"/>
      <c r="J28" s="24"/>
      <c r="K28" s="24"/>
      <c r="L28" s="24"/>
      <c r="M28" s="24"/>
      <c r="N28" s="24"/>
      <c r="O28" s="24"/>
      <c r="P28" s="24"/>
      <c r="Q28" s="24"/>
      <c r="R28" s="24"/>
      <c r="S28" s="24"/>
      <c r="U28" s="29"/>
      <c r="V28" s="29"/>
      <c r="W28" s="29"/>
      <c r="X28" s="29"/>
      <c r="Y28" s="29"/>
    </row>
    <row r="29" spans="1:25" x14ac:dyDescent="0.25">
      <c r="A29" s="24"/>
      <c r="B29" s="24"/>
      <c r="C29" s="24"/>
      <c r="D29" s="24"/>
      <c r="E29" s="24"/>
      <c r="F29" s="24"/>
      <c r="G29" s="24"/>
      <c r="H29" s="24"/>
      <c r="I29" s="24"/>
      <c r="J29" s="24"/>
      <c r="K29" s="24"/>
      <c r="L29" s="24"/>
      <c r="M29" s="24"/>
      <c r="N29" s="24"/>
      <c r="O29" s="24"/>
      <c r="P29" s="24"/>
      <c r="Q29" s="24"/>
      <c r="R29" s="24"/>
      <c r="S29" s="24"/>
      <c r="U29" s="29"/>
      <c r="V29" s="29"/>
      <c r="W29" s="29"/>
      <c r="X29" s="29"/>
      <c r="Y29" s="29"/>
    </row>
    <row r="30" spans="1:25" x14ac:dyDescent="0.25">
      <c r="A30" s="24"/>
      <c r="B30" s="24"/>
      <c r="C30" s="24"/>
      <c r="D30" s="24"/>
      <c r="E30" s="24"/>
      <c r="F30" s="24"/>
      <c r="G30" s="24"/>
      <c r="H30" s="24"/>
      <c r="I30" s="24"/>
      <c r="J30" s="24"/>
      <c r="K30" s="24"/>
      <c r="L30" s="24"/>
      <c r="M30" s="24"/>
      <c r="N30" s="24"/>
      <c r="O30" s="24"/>
      <c r="P30" s="24"/>
      <c r="Q30" s="24"/>
      <c r="R30" s="24"/>
      <c r="S30" s="24"/>
      <c r="U30" s="29"/>
      <c r="V30" s="29"/>
      <c r="W30" s="29"/>
      <c r="X30" s="29"/>
      <c r="Y30" s="29"/>
    </row>
    <row r="31" spans="1:25" ht="18" x14ac:dyDescent="0.35">
      <c r="A31" s="27" t="s">
        <v>821</v>
      </c>
      <c r="B31" s="28">
        <f>GETPIVOTDATA("ID",Pivots!$F$15)</f>
        <v>707</v>
      </c>
      <c r="C31" s="24"/>
      <c r="D31" s="24"/>
      <c r="E31" s="24"/>
      <c r="F31" s="24"/>
      <c r="G31" s="24"/>
      <c r="H31" s="24"/>
      <c r="I31" s="24"/>
      <c r="J31" s="24"/>
      <c r="K31" s="24"/>
      <c r="L31" s="24"/>
      <c r="M31" s="24"/>
      <c r="N31" s="24"/>
      <c r="O31" s="24"/>
      <c r="P31" s="24"/>
      <c r="Q31" s="24"/>
      <c r="R31" s="24"/>
      <c r="S31" s="24"/>
      <c r="U31" s="29"/>
      <c r="V31" s="29"/>
      <c r="W31" s="29"/>
      <c r="X31" s="29"/>
      <c r="Y31" s="29"/>
    </row>
    <row r="32" spans="1:25" x14ac:dyDescent="0.25">
      <c r="A32" s="31" t="s">
        <v>822</v>
      </c>
      <c r="B32" s="31"/>
      <c r="C32" s="24"/>
      <c r="D32" s="24"/>
      <c r="E32" s="24"/>
      <c r="F32" s="24"/>
      <c r="G32" s="24"/>
      <c r="H32" s="24"/>
      <c r="I32" s="24"/>
      <c r="J32" s="24"/>
      <c r="K32" s="24"/>
      <c r="L32" s="24"/>
      <c r="M32" s="24"/>
      <c r="N32" s="24"/>
      <c r="O32" s="24"/>
      <c r="P32" s="24"/>
      <c r="Q32" s="24"/>
      <c r="R32" s="24"/>
      <c r="S32" s="24"/>
    </row>
    <row r="33" spans="1:19" x14ac:dyDescent="0.25">
      <c r="A33" s="24"/>
      <c r="B33" s="24"/>
      <c r="C33" s="24"/>
      <c r="D33" s="24"/>
      <c r="E33" s="24"/>
      <c r="F33" s="24"/>
      <c r="G33" s="24"/>
      <c r="H33" s="24"/>
      <c r="I33" s="24"/>
      <c r="J33" s="24"/>
      <c r="K33" s="24"/>
      <c r="L33" s="24"/>
      <c r="M33" s="24"/>
      <c r="N33" s="24"/>
      <c r="O33" s="24"/>
      <c r="P33" s="24"/>
      <c r="Q33" s="24"/>
      <c r="R33" s="24"/>
      <c r="S33" s="24"/>
    </row>
    <row r="34" spans="1:19" x14ac:dyDescent="0.25">
      <c r="A34" s="24"/>
      <c r="B34" s="24"/>
      <c r="C34" s="24"/>
      <c r="D34" s="24"/>
      <c r="E34" s="24"/>
      <c r="F34" s="24"/>
      <c r="G34" s="24"/>
      <c r="H34" s="24"/>
      <c r="I34" s="24"/>
      <c r="J34" s="24"/>
      <c r="K34" s="24"/>
      <c r="L34" s="24"/>
      <c r="M34" s="24"/>
      <c r="N34" s="24"/>
      <c r="O34" s="24"/>
      <c r="P34" s="24"/>
      <c r="Q34" s="24"/>
      <c r="R34" s="24"/>
      <c r="S34" s="24"/>
    </row>
    <row r="35" spans="1:19" x14ac:dyDescent="0.25">
      <c r="A35" s="24"/>
      <c r="B35" s="24"/>
      <c r="C35" s="24"/>
      <c r="D35" s="24"/>
      <c r="E35" s="24"/>
      <c r="F35" s="24"/>
      <c r="G35" s="24"/>
      <c r="H35" s="24"/>
      <c r="I35" s="24"/>
      <c r="J35" s="24"/>
      <c r="K35" s="24"/>
      <c r="L35" s="24"/>
      <c r="M35" s="24"/>
      <c r="N35" s="24"/>
      <c r="O35" s="24"/>
      <c r="P35" s="24"/>
      <c r="Q35" s="24"/>
      <c r="R35" s="24"/>
      <c r="S35" s="24"/>
    </row>
    <row r="36" spans="1:19" x14ac:dyDescent="0.25">
      <c r="A36" s="24"/>
      <c r="B36" s="24"/>
      <c r="C36" s="24"/>
      <c r="D36" s="24"/>
      <c r="E36" s="24"/>
      <c r="F36" s="24"/>
      <c r="G36" s="24"/>
      <c r="H36" s="24"/>
      <c r="I36" s="24"/>
      <c r="J36" s="24"/>
      <c r="K36" s="24"/>
      <c r="L36" s="24"/>
      <c r="M36" s="24"/>
      <c r="N36" s="24"/>
      <c r="O36" s="24"/>
      <c r="P36" s="24"/>
      <c r="Q36" s="24"/>
      <c r="R36" s="24"/>
      <c r="S36" s="24"/>
    </row>
    <row r="37" spans="1:19" x14ac:dyDescent="0.25">
      <c r="A37" s="24"/>
      <c r="B37" s="24"/>
      <c r="C37" s="24"/>
      <c r="D37" s="24"/>
      <c r="E37" s="24"/>
      <c r="F37" s="24"/>
      <c r="G37" s="24"/>
      <c r="H37" s="24"/>
      <c r="I37" s="24"/>
      <c r="J37" s="24"/>
      <c r="K37" s="24"/>
      <c r="L37" s="24"/>
      <c r="M37" s="24"/>
      <c r="N37" s="24"/>
      <c r="O37" s="24"/>
      <c r="P37" s="24"/>
      <c r="Q37" s="24"/>
      <c r="R37" s="24"/>
      <c r="S37" s="24"/>
    </row>
    <row r="38" spans="1:19" x14ac:dyDescent="0.25">
      <c r="A38" s="24"/>
      <c r="B38" s="24"/>
      <c r="C38" s="24"/>
      <c r="D38" s="24"/>
      <c r="E38" s="24"/>
      <c r="F38" s="24"/>
      <c r="G38" s="24"/>
      <c r="H38" s="24"/>
      <c r="I38" s="24"/>
      <c r="J38" s="24"/>
      <c r="K38" s="24"/>
      <c r="L38" s="24"/>
      <c r="M38" s="24"/>
      <c r="N38" s="24"/>
      <c r="O38" s="24"/>
      <c r="P38" s="24"/>
      <c r="Q38" s="24"/>
      <c r="R38" s="24"/>
      <c r="S38" s="24"/>
    </row>
    <row r="39" spans="1:19" x14ac:dyDescent="0.25">
      <c r="A39" s="24"/>
      <c r="B39" s="24"/>
      <c r="C39" s="24"/>
      <c r="D39" s="24"/>
      <c r="E39" s="24"/>
      <c r="F39" s="24"/>
      <c r="G39" s="24"/>
      <c r="H39" s="24"/>
      <c r="I39" s="24"/>
      <c r="J39" s="24"/>
      <c r="K39" s="24"/>
      <c r="L39" s="24"/>
      <c r="M39" s="24"/>
      <c r="N39" s="24"/>
      <c r="O39" s="24"/>
      <c r="P39" s="24"/>
      <c r="Q39" s="24"/>
      <c r="R39" s="24"/>
      <c r="S39" s="24"/>
    </row>
    <row r="40" spans="1:19" x14ac:dyDescent="0.25">
      <c r="A40" s="24"/>
      <c r="B40" s="24"/>
      <c r="C40" s="24"/>
      <c r="D40" s="24"/>
      <c r="E40" s="24"/>
      <c r="F40" s="24"/>
      <c r="G40" s="24"/>
      <c r="H40" s="24"/>
      <c r="I40" s="24"/>
      <c r="J40" s="24"/>
      <c r="K40" s="24"/>
      <c r="L40" s="24"/>
      <c r="M40" s="24"/>
      <c r="N40" s="24"/>
      <c r="O40" s="24"/>
      <c r="P40" s="24"/>
      <c r="Q40" s="24"/>
      <c r="R40" s="24"/>
      <c r="S40" s="24"/>
    </row>
    <row r="41" spans="1:19" x14ac:dyDescent="0.25">
      <c r="A41" s="24"/>
      <c r="B41" s="24"/>
      <c r="C41" s="24"/>
      <c r="D41" s="24"/>
      <c r="E41" s="24"/>
      <c r="F41" s="24"/>
      <c r="G41" s="24"/>
      <c r="H41" s="24"/>
      <c r="I41" s="24"/>
      <c r="J41" s="24"/>
      <c r="K41" s="24"/>
      <c r="L41" s="24"/>
      <c r="M41" s="24"/>
      <c r="N41" s="24"/>
      <c r="O41" s="24"/>
      <c r="P41" s="24"/>
      <c r="Q41" s="24"/>
      <c r="R41" s="24"/>
      <c r="S41" s="24"/>
    </row>
    <row r="42" spans="1:19" x14ac:dyDescent="0.25">
      <c r="A42" s="24"/>
      <c r="B42" s="24"/>
      <c r="C42" s="24"/>
      <c r="D42" s="24"/>
      <c r="E42" s="24"/>
      <c r="F42" s="24"/>
      <c r="G42" s="24"/>
      <c r="H42" s="24"/>
      <c r="I42" s="24"/>
      <c r="J42" s="24"/>
      <c r="K42" s="24"/>
      <c r="L42" s="24"/>
      <c r="M42" s="24"/>
      <c r="N42" s="24"/>
      <c r="O42" s="24"/>
      <c r="P42" s="24"/>
      <c r="Q42" s="24"/>
      <c r="R42" s="24"/>
      <c r="S42" s="24"/>
    </row>
    <row r="43" spans="1:19" x14ac:dyDescent="0.25">
      <c r="A43" s="24"/>
      <c r="B43" s="24"/>
      <c r="C43" s="24"/>
      <c r="D43" s="24"/>
      <c r="E43" s="24"/>
      <c r="F43" s="24"/>
      <c r="G43" s="24"/>
      <c r="H43" s="24"/>
      <c r="I43" s="24"/>
      <c r="J43" s="24"/>
      <c r="K43" s="24"/>
      <c r="L43" s="24"/>
      <c r="M43" s="24"/>
      <c r="N43" s="24"/>
      <c r="O43" s="24"/>
      <c r="P43" s="24"/>
      <c r="Q43" s="24"/>
      <c r="R43" s="24"/>
      <c r="S43" s="24"/>
    </row>
    <row r="44" spans="1:19" x14ac:dyDescent="0.25">
      <c r="A44" s="24"/>
      <c r="B44" s="24"/>
      <c r="C44" s="24"/>
      <c r="D44" s="24"/>
      <c r="E44" s="24"/>
      <c r="F44" s="24"/>
      <c r="G44" s="24"/>
      <c r="H44" s="24"/>
      <c r="I44" s="24"/>
      <c r="J44" s="24"/>
      <c r="K44" s="24"/>
      <c r="L44" s="24"/>
      <c r="M44" s="24"/>
      <c r="N44" s="24"/>
      <c r="O44" s="24"/>
      <c r="P44" s="24"/>
      <c r="Q44" s="24"/>
      <c r="R44" s="24"/>
      <c r="S44" s="24"/>
    </row>
    <row r="45" spans="1:19" x14ac:dyDescent="0.25">
      <c r="A45" s="24"/>
      <c r="B45" s="24"/>
      <c r="C45" s="24"/>
      <c r="D45" s="24"/>
      <c r="E45" s="24"/>
      <c r="F45" s="24"/>
      <c r="G45" s="24"/>
      <c r="H45" s="24"/>
      <c r="I45" s="24"/>
      <c r="J45" s="24"/>
      <c r="K45" s="24"/>
      <c r="L45" s="24"/>
      <c r="M45" s="24"/>
      <c r="N45" s="24"/>
      <c r="O45" s="24"/>
      <c r="P45" s="24"/>
      <c r="Q45" s="24"/>
      <c r="R45" s="24"/>
      <c r="S45" s="24"/>
    </row>
    <row r="46" spans="1:19" x14ac:dyDescent="0.25">
      <c r="A46" s="24"/>
      <c r="B46" s="24"/>
      <c r="C46" s="24"/>
      <c r="D46" s="24"/>
      <c r="E46" s="24"/>
      <c r="F46" s="24"/>
      <c r="G46" s="24"/>
      <c r="H46" s="24"/>
      <c r="I46" s="24"/>
      <c r="J46" s="24"/>
      <c r="K46" s="24"/>
      <c r="L46" s="24"/>
      <c r="M46" s="24"/>
      <c r="N46" s="24"/>
      <c r="O46" s="24"/>
      <c r="P46" s="24"/>
      <c r="Q46" s="24"/>
      <c r="R46" s="24"/>
      <c r="S46" s="24"/>
    </row>
  </sheetData>
  <mergeCells count="1">
    <mergeCell ref="A32:B32"/>
  </mergeCells>
  <pageMargins left="0.7" right="0.7" top="0.75" bottom="0.75" header="0.3" footer="0.3"/>
  <pageSetup orientation="portrait" horizontalDpi="1200" verticalDpi="1200" r:id="rId1"/>
  <drawing r:id="rId2"/>
  <extLs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Dataset</vt:lpstr>
      <vt:lpstr>Pivots</vt:lpstr>
      <vt:lpstr>Dashboard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Colasanti, Kathryn</dc:creator>
  <cp:lastModifiedBy>Colasanti, Kathryn</cp:lastModifiedBy>
  <dcterms:created xsi:type="dcterms:W3CDTF">2023-03-01T19:39:08Z</dcterms:created>
  <dcterms:modified xsi:type="dcterms:W3CDTF">2025-09-26T13:51:01Z</dcterms:modified>
</cp:coreProperties>
</file>